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690" activeTab="3"/>
  </bookViews>
  <sheets>
    <sheet name="USCITE 2019" sheetId="1" r:id="rId1"/>
    <sheet name="ENTRATE 2019" sheetId="2" r:id="rId2"/>
    <sheet name="CASSA 2019" sheetId="3" r:id="rId3"/>
    <sheet name="BILANCIO AL 31-12-19" sheetId="4" r:id="rId4"/>
  </sheets>
  <definedNames>
    <definedName name="_xlnm.Print_Area" localSheetId="3">'BILANCIO AL 31-12-19'!$A$1:$B$105</definedName>
    <definedName name="_xlnm.Print_Area" localSheetId="2">'CASSA 2019'!$A$1:$M$539</definedName>
    <definedName name="_xlnm.Print_Area" localSheetId="0">'USCITE 2019'!$A$1:$F$464</definedName>
  </definedNames>
  <calcPr fullCalcOnLoad="1"/>
</workbook>
</file>

<file path=xl/sharedStrings.xml><?xml version="1.0" encoding="utf-8"?>
<sst xmlns="http://schemas.openxmlformats.org/spreadsheetml/2006/main" count="2394" uniqueCount="657">
  <si>
    <t xml:space="preserve">LIBRO CASSA </t>
  </si>
  <si>
    <t>GENNAIO</t>
  </si>
  <si>
    <t>Data</t>
  </si>
  <si>
    <t>N°</t>
  </si>
  <si>
    <t>Operazioni</t>
  </si>
  <si>
    <t>Entrate</t>
  </si>
  <si>
    <t>Uscite</t>
  </si>
  <si>
    <t xml:space="preserve">                                  Operazioni</t>
  </si>
  <si>
    <t>Riporto saldo attivo</t>
  </si>
  <si>
    <t>Totale  Mese</t>
  </si>
  <si>
    <t>Saldo Mese</t>
  </si>
  <si>
    <t>FEBBRAIO</t>
  </si>
  <si>
    <t xml:space="preserve">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</si>
  <si>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</si>
  <si>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</si>
  <si>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</si>
  <si>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</si>
  <si>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</si>
  <si>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</si>
  <si>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</si>
  <si>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</si>
  <si>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</si>
  <si>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</si>
  <si>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LIBRO ENTRATE</t>
  </si>
  <si>
    <t>1° TRIMESTRE</t>
  </si>
  <si>
    <t>2° TRIMESTRE</t>
  </si>
  <si>
    <t xml:space="preserve">Riporto saldo </t>
  </si>
  <si>
    <t>3° TRIMESTRE</t>
  </si>
  <si>
    <t>4° TRIMESTRE</t>
  </si>
  <si>
    <t>LIBRO USCITE</t>
  </si>
  <si>
    <t>N.prog fattura</t>
  </si>
  <si>
    <t>Descrizione Operazioni</t>
  </si>
  <si>
    <t>Fornitori</t>
  </si>
  <si>
    <t>Importi €</t>
  </si>
  <si>
    <t>SALDO</t>
  </si>
  <si>
    <t>TOTALE</t>
  </si>
  <si>
    <t xml:space="preserve">riporto saldo </t>
  </si>
  <si>
    <t xml:space="preserve">riporta saldo </t>
  </si>
  <si>
    <t>saldo</t>
  </si>
  <si>
    <t>totale</t>
  </si>
  <si>
    <t>ISCRIZIONI E CONTRIBUTI ATTIVITA' SOCIALE</t>
  </si>
  <si>
    <t>GAS Porrettana</t>
  </si>
  <si>
    <t>COMM.PAG.UTENZE</t>
  </si>
  <si>
    <t>BPER</t>
  </si>
  <si>
    <t>MATERIALE UFFICIO - Varie</t>
  </si>
  <si>
    <t>VERSAMENTO BPER</t>
  </si>
  <si>
    <t>CANONE SERVIZI TELEMATICI</t>
  </si>
  <si>
    <t>IMPOSTA DI BOLLO</t>
  </si>
  <si>
    <t>IMPOSTE E TASSE - R.A. dicembre</t>
  </si>
  <si>
    <t>ABRSM</t>
  </si>
  <si>
    <t>COMUNE DI BOLOGNA</t>
  </si>
  <si>
    <t>ACQUISTO CAFFE'</t>
  </si>
  <si>
    <t>CDM CAFFE' SRL</t>
  </si>
  <si>
    <t>PRESTAZIONE DIDATTICA</t>
  </si>
  <si>
    <t>n°</t>
  </si>
  <si>
    <t>Partite fuori cassa</t>
  </si>
  <si>
    <t>DUPLICATO CHIAVI</t>
  </si>
  <si>
    <t>POSTE ITALIANE</t>
  </si>
  <si>
    <t>FERRAMENTA NATALI SNC</t>
  </si>
  <si>
    <t>TABACCHERIA MELONCELLO</t>
  </si>
  <si>
    <t>NOLEGGIO STRUMENTAZIONE</t>
  </si>
  <si>
    <t>BPER VERSAMENTO CASSA BANCA</t>
  </si>
  <si>
    <t>CARTA DI CREDITO</t>
  </si>
  <si>
    <t>TESSERE ASI</t>
  </si>
  <si>
    <t>ISCRIZIONI E CONTRIBUTI ATTIVITA' SOCIALI</t>
  </si>
  <si>
    <t>Riporto saldo</t>
  </si>
  <si>
    <t>TELEFONO</t>
  </si>
  <si>
    <t>R.225</t>
  </si>
  <si>
    <t>PIANTE E FIORI</t>
  </si>
  <si>
    <t>IREN MERCATO SPA</t>
  </si>
  <si>
    <t>ACQUA Meloncello</t>
  </si>
  <si>
    <t>HERA SPA</t>
  </si>
  <si>
    <t>ACQUA Porrettana</t>
  </si>
  <si>
    <t>ACCESSORI MUSICALI - Soundcraft</t>
  </si>
  <si>
    <t>CANCELLERIA - Carta fotocopie</t>
  </si>
  <si>
    <t>ok</t>
  </si>
  <si>
    <t>COMM.PAG.BONIFICI</t>
  </si>
  <si>
    <t>COMM.PAG. UTENZE</t>
  </si>
  <si>
    <t>OK</t>
  </si>
  <si>
    <t>BPER - COMPETENZE E ONERI</t>
  </si>
  <si>
    <t>ISCRIZIONE ESAME ABRSM</t>
  </si>
  <si>
    <t xml:space="preserve">  </t>
  </si>
  <si>
    <t>MATERIALE UFFICIO - Vernici</t>
  </si>
  <si>
    <t>ACCESSORI MUSICALI - Pedaliera</t>
  </si>
  <si>
    <t>carta</t>
  </si>
  <si>
    <t>Saldo mese</t>
  </si>
  <si>
    <t>N.</t>
  </si>
  <si>
    <t>ISCRIZIONI E CONTRIBUTI ATTIVITA' SOCAILI</t>
  </si>
  <si>
    <t>MATERIALE AUDIO INFORMATICO</t>
  </si>
  <si>
    <t>COMM. PAG. BONIFICI</t>
  </si>
  <si>
    <t>COMM.PAG. BONIFICI</t>
  </si>
  <si>
    <t>ass</t>
  </si>
  <si>
    <t>Centro Musicale Preludio anno 2019</t>
  </si>
  <si>
    <t xml:space="preserve">                                                      Centro Musicale Preludio anno 2019</t>
  </si>
  <si>
    <t>R.1/3</t>
  </si>
  <si>
    <t>R.4/6</t>
  </si>
  <si>
    <t>R.7/11</t>
  </si>
  <si>
    <t>R.12/17</t>
  </si>
  <si>
    <t>R.18</t>
  </si>
  <si>
    <t>R.19/24</t>
  </si>
  <si>
    <t>R.25/31</t>
  </si>
  <si>
    <t>R.32/33</t>
  </si>
  <si>
    <t>R.34</t>
  </si>
  <si>
    <t>R.35/38</t>
  </si>
  <si>
    <t>R.39/40</t>
  </si>
  <si>
    <t>R.41</t>
  </si>
  <si>
    <t>R.42</t>
  </si>
  <si>
    <t>R.43/48</t>
  </si>
  <si>
    <t>R.49</t>
  </si>
  <si>
    <t>R.50</t>
  </si>
  <si>
    <t>R.51/59</t>
  </si>
  <si>
    <t>R.60/66</t>
  </si>
  <si>
    <t>R.67/71</t>
  </si>
  <si>
    <t>R.72/77</t>
  </si>
  <si>
    <t>R.78/80</t>
  </si>
  <si>
    <t>R.81/88</t>
  </si>
  <si>
    <t>MATERIALE UFFICIO - Prese</t>
  </si>
  <si>
    <t>DUPLICATO CHIAVE</t>
  </si>
  <si>
    <t>COMET SPA</t>
  </si>
  <si>
    <t>GIA'KARTA</t>
  </si>
  <si>
    <t>VALORI POSTALI - Raccomandata</t>
  </si>
  <si>
    <t>LOCAZIONE MELONCELLO dicembre</t>
  </si>
  <si>
    <t>LOCAZIONE MELONCELLO gennaio</t>
  </si>
  <si>
    <t>ABRSM - ISCRIZIONE ESAMI</t>
  </si>
  <si>
    <t>MATERIALE AUDIO INFORMATICO - Cuffie</t>
  </si>
  <si>
    <t>MED COMPUTER SRL</t>
  </si>
  <si>
    <t xml:space="preserve">                                     Centro Musicale Preludio anno 2019</t>
  </si>
  <si>
    <t>VERSAMENTO CASSA BANCA</t>
  </si>
  <si>
    <t>COMPETENZE INTERESSI AVERE</t>
  </si>
  <si>
    <t>COMPETENZE E ONERI</t>
  </si>
  <si>
    <t>TELEFONO WIND</t>
  </si>
  <si>
    <t>Riporto saldo AL 31/12/2018</t>
  </si>
  <si>
    <t>R.89/94</t>
  </si>
  <si>
    <t>R.98/101</t>
  </si>
  <si>
    <t>R.102/104</t>
  </si>
  <si>
    <t>R.105/107</t>
  </si>
  <si>
    <t>R.108</t>
  </si>
  <si>
    <t>R.109/112</t>
  </si>
  <si>
    <t>VALORI POSTALI - Raccomandata Regio ER</t>
  </si>
  <si>
    <t>SALDO AL 31 MARZO 2019</t>
  </si>
  <si>
    <t>SALDO AL 30 giugno 2019</t>
  </si>
  <si>
    <t>SALDO AL 30 settembre 2019</t>
  </si>
  <si>
    <t>VALORI POSTALI - Rar per Regione ER</t>
  </si>
  <si>
    <t>VALORI BOLLATI - Marca per Regione ER</t>
  </si>
  <si>
    <t>ACCESSORI MUSICALI - Ukulele</t>
  </si>
  <si>
    <t>VALORI POSTALI - Raccomandata a Wind</t>
  </si>
  <si>
    <t>LUCE - Porrettana</t>
  </si>
  <si>
    <t xml:space="preserve">CARTA DI CREDITO </t>
  </si>
  <si>
    <t>COMM.NI CARTA DI  CREDITO</t>
  </si>
  <si>
    <t>LOCAZIONE MELONCELLO - Gennaio</t>
  </si>
  <si>
    <t>ACQUA- Meloncello</t>
  </si>
  <si>
    <t>LOCAZIONE CASTENASO</t>
  </si>
  <si>
    <t>COM.PAG.BONIFICI</t>
  </si>
  <si>
    <t>BPER - COMPETENZE</t>
  </si>
  <si>
    <t>GAS - Porrettana</t>
  </si>
  <si>
    <t>BPER - IMPOSTA DI BOLLO</t>
  </si>
  <si>
    <t>COM.PAG.UTENZE</t>
  </si>
  <si>
    <t>F24 RIT. ACC.TO FEBBRAIO</t>
  </si>
  <si>
    <t>LOCAZIONE MELONCELLO  Febbraio</t>
  </si>
  <si>
    <t>ACQUA - Porrettana</t>
  </si>
  <si>
    <t>COMM. CARTA DI CREDITO</t>
  </si>
  <si>
    <t>CANCELLERIA</t>
  </si>
  <si>
    <t>VALORI POSTALI - Racc. Abrsm</t>
  </si>
  <si>
    <t>MATERIALE CONSUMO - Guarnizioni</t>
  </si>
  <si>
    <t>FAX A TELECOM</t>
  </si>
  <si>
    <t>VALORI POSTALI - Racc. Telecom</t>
  </si>
  <si>
    <t>MATERIALE PUBBLICITARIO - Lunetta Park</t>
  </si>
  <si>
    <t>R.113/114</t>
  </si>
  <si>
    <t>R.115/116</t>
  </si>
  <si>
    <t>R.117/118</t>
  </si>
  <si>
    <t>R.119/121</t>
  </si>
  <si>
    <t>R.122/123</t>
  </si>
  <si>
    <t>R.124/129</t>
  </si>
  <si>
    <t>R.130/133</t>
  </si>
  <si>
    <t>R.134/137</t>
  </si>
  <si>
    <t>R.138/142</t>
  </si>
  <si>
    <t>R.143/147</t>
  </si>
  <si>
    <t>R.148/151</t>
  </si>
  <si>
    <t>R.152/154</t>
  </si>
  <si>
    <t>R.155/157</t>
  </si>
  <si>
    <t>R.158/161</t>
  </si>
  <si>
    <t>R.162</t>
  </si>
  <si>
    <t>R.163</t>
  </si>
  <si>
    <t>R.164/165</t>
  </si>
  <si>
    <t>R.166/170</t>
  </si>
  <si>
    <t>R.171/172</t>
  </si>
  <si>
    <t>R.173</t>
  </si>
  <si>
    <t>R.174/175</t>
  </si>
  <si>
    <t>R.176/177</t>
  </si>
  <si>
    <t>R.178/180</t>
  </si>
  <si>
    <t>R.181/183</t>
  </si>
  <si>
    <t>R.184/187</t>
  </si>
  <si>
    <t>R.188</t>
  </si>
  <si>
    <t>R.189/190</t>
  </si>
  <si>
    <t>R.191/192</t>
  </si>
  <si>
    <t>R.193/198</t>
  </si>
  <si>
    <t>R.199/200</t>
  </si>
  <si>
    <t>R.201/205</t>
  </si>
  <si>
    <t>R.206/210</t>
  </si>
  <si>
    <t>R.211/214</t>
  </si>
  <si>
    <t>R.215/216</t>
  </si>
  <si>
    <t>R.217/218</t>
  </si>
  <si>
    <t xml:space="preserve">MATERIALE PUBBLICITARIO </t>
  </si>
  <si>
    <t>R.219</t>
  </si>
  <si>
    <t>R.220/224</t>
  </si>
  <si>
    <t>R.226/227</t>
  </si>
  <si>
    <t>R.228</t>
  </si>
  <si>
    <t>MATERIALE ELETTRICO</t>
  </si>
  <si>
    <t>R.229</t>
  </si>
  <si>
    <t>R.230/231</t>
  </si>
  <si>
    <t>R.232/234</t>
  </si>
  <si>
    <t>R.235/238</t>
  </si>
  <si>
    <t>LOCAZIONE MELONCELLO Marzo</t>
  </si>
  <si>
    <t>VERSAMENTO A/C RIMBORSO</t>
  </si>
  <si>
    <t>LOCAZIONE MELONCELLO Aprile</t>
  </si>
  <si>
    <t>FASTWEB</t>
  </si>
  <si>
    <t>LOCAZIONE MELONCELLO Giugno</t>
  </si>
  <si>
    <t>BPER COMPETENZE E ONERI</t>
  </si>
  <si>
    <t>PRESTAZIONE DIDATTICA - Cangialeoni</t>
  </si>
  <si>
    <t>PRESTAZIONE DIDATTICA - Ansalone</t>
  </si>
  <si>
    <t>PRESTAZIONE DIDATTICA - Veronesi</t>
  </si>
  <si>
    <t>R.239/241</t>
  </si>
  <si>
    <t>LUCE Porrettana</t>
  </si>
  <si>
    <t>TELEFONO 6153333</t>
  </si>
  <si>
    <t>MATERIALE ELETTRCO - Tubo fluorescente</t>
  </si>
  <si>
    <t>R.242/246</t>
  </si>
  <si>
    <t>R.247/249</t>
  </si>
  <si>
    <t>R.250/252</t>
  </si>
  <si>
    <t>R.253/257</t>
  </si>
  <si>
    <t>ACCESSORI UFFICIO</t>
  </si>
  <si>
    <t>R.258/260</t>
  </si>
  <si>
    <t>R.261/266</t>
  </si>
  <si>
    <t>R.267/268</t>
  </si>
  <si>
    <t>R.269//270</t>
  </si>
  <si>
    <t>VALORI POSTALI - Racc. Wind</t>
  </si>
  <si>
    <t>TELEFONO TIM 6153333</t>
  </si>
  <si>
    <t>IMPOSTE E TASSE - TARSU</t>
  </si>
  <si>
    <t>ACCEESSORI UFFICIO</t>
  </si>
  <si>
    <t>R.271</t>
  </si>
  <si>
    <t>MATERIALE ELETTRICO - Adattatore</t>
  </si>
  <si>
    <t>R.272/273</t>
  </si>
  <si>
    <t>R.274/276</t>
  </si>
  <si>
    <t>R.277/280</t>
  </si>
  <si>
    <t>R.281/283</t>
  </si>
  <si>
    <t>R.284/285</t>
  </si>
  <si>
    <t>R.286/287</t>
  </si>
  <si>
    <t>R.288</t>
  </si>
  <si>
    <t>R.289/291</t>
  </si>
  <si>
    <t>RINFRESCO SAGGI</t>
  </si>
  <si>
    <t>R.292/294</t>
  </si>
  <si>
    <t>R.295/299</t>
  </si>
  <si>
    <t>R.300</t>
  </si>
  <si>
    <t xml:space="preserve">MATERIALE AUDIO INFORMATICO </t>
  </si>
  <si>
    <t>VERSAMENTO BPR</t>
  </si>
  <si>
    <t>R. 301/303</t>
  </si>
  <si>
    <t>R.304/306</t>
  </si>
  <si>
    <t>R.307/308</t>
  </si>
  <si>
    <t>R.309/311</t>
  </si>
  <si>
    <t>MATERIALE PUBBLICITARIO - Programmi</t>
  </si>
  <si>
    <t>R.312/313</t>
  </si>
  <si>
    <t>R.314</t>
  </si>
  <si>
    <t>R.315</t>
  </si>
  <si>
    <t>R.316/317</t>
  </si>
  <si>
    <t>R.318/319</t>
  </si>
  <si>
    <t>R.320/321</t>
  </si>
  <si>
    <t>R.322</t>
  </si>
  <si>
    <t>R.323/324</t>
  </si>
  <si>
    <t>RINFRESCO SAGGO CLASSICO</t>
  </si>
  <si>
    <t>ACCESSORI MUSICALI - Basso e ampli</t>
  </si>
  <si>
    <t>ACCESSORI MUSICALI - Microfono</t>
  </si>
  <si>
    <t>MATERIALE UFFICIO - Barriera est.</t>
  </si>
  <si>
    <t>ACCESSORI MUSICALI - Corde</t>
  </si>
  <si>
    <t>MATERIALE UFFICIO - Avv.tapparelle</t>
  </si>
  <si>
    <t>VERSAMENO BPER</t>
  </si>
  <si>
    <t>ACCESSORI MUSICALI - Spartito Colossus</t>
  </si>
  <si>
    <t>FERRAMENA NATALI</t>
  </si>
  <si>
    <t>COMUNE DI CASTENASO</t>
  </si>
  <si>
    <t>.</t>
  </si>
  <si>
    <t>Importi</t>
  </si>
  <si>
    <t>CANONE LOCAZIONE MELONCELLO</t>
  </si>
  <si>
    <t>ACCESSORI UFFICIO - Stampante</t>
  </si>
  <si>
    <t>MATERIALE UFFICIO - antizanzare</t>
  </si>
  <si>
    <t>VERSAMENTO BANCA</t>
  </si>
  <si>
    <t>ACCESSORI MUSICALI - Libri Abrsm</t>
  </si>
  <si>
    <t>Amazon acquisto on line</t>
  </si>
  <si>
    <t>TELEFONO 433831</t>
  </si>
  <si>
    <t>FASTWEB 6153333</t>
  </si>
  <si>
    <t>EOLO - Linea internet</t>
  </si>
  <si>
    <t>IMPOSTE E TASSE -R.A. maggio</t>
  </si>
  <si>
    <t>NOLEGGIO SALA PER SAGGIO</t>
  </si>
  <si>
    <t>IMPOSTE E TASSE - r.a. giugno</t>
  </si>
  <si>
    <t>IMPOSTE E TASSE - r.a. luglio</t>
  </si>
  <si>
    <t>SERGIO TOMASSONE</t>
  </si>
  <si>
    <t>MATERIALE UFFICIO - Guarnizioni</t>
  </si>
  <si>
    <t xml:space="preserve">CICAI </t>
  </si>
  <si>
    <t>IL GHERBINO</t>
  </si>
  <si>
    <t>VALORI POSTALI - Racc.a telecm</t>
  </si>
  <si>
    <t>IL COPIONE</t>
  </si>
  <si>
    <t>MERULA</t>
  </si>
  <si>
    <t>ZOO GIARDINERIA</t>
  </si>
  <si>
    <t>FERRAMENTA NATALI</t>
  </si>
  <si>
    <t>ASI</t>
  </si>
  <si>
    <t>MATERIALE UFFICIO - Tubo fluorescente</t>
  </si>
  <si>
    <t>2V MATERIALE ELETTRICO SRL</t>
  </si>
  <si>
    <t>ACQUISTO CAFFE</t>
  </si>
  <si>
    <t>MATERIALE ELETTRICO - Citofono</t>
  </si>
  <si>
    <t>BRICOMAN ITALIA SRL</t>
  </si>
  <si>
    <t>ACCESSORI UFFICIO - Varie</t>
  </si>
  <si>
    <t>IKEA SRL</t>
  </si>
  <si>
    <t>SCHIAVON GIANLUCA</t>
  </si>
  <si>
    <t>TIM SPA</t>
  </si>
  <si>
    <t>ACCESSORI UFFICIO - Mobiletto</t>
  </si>
  <si>
    <t>COOP ALLEANZA 3.0</t>
  </si>
  <si>
    <t>LEROY MERLIN SRL</t>
  </si>
  <si>
    <t>ESSELUNGA SPA</t>
  </si>
  <si>
    <t>NOW DI GAZZOTTI</t>
  </si>
  <si>
    <t>CARTOLERIA STADIO</t>
  </si>
  <si>
    <t>MATERIALE PUBBLICITARIO - Programmi saggi</t>
  </si>
  <si>
    <t>IMPOSTE E TASSE - R.A. maggio</t>
  </si>
  <si>
    <t>NOLEGGIO SALA</t>
  </si>
  <si>
    <t>CIRCOLO CULTURALE LIRICO</t>
  </si>
  <si>
    <t>LA FRASCA</t>
  </si>
  <si>
    <t>ACCESSORI MUSICALI - Basso e amplif.</t>
  </si>
  <si>
    <t>MELONCELLO SRL</t>
  </si>
  <si>
    <t>PASTI Abrsm</t>
  </si>
  <si>
    <t>RINFRESCO Abrsm</t>
  </si>
  <si>
    <t>BILLI BAR</t>
  </si>
  <si>
    <t>MATERIALE UFFICIO - Antizanzare</t>
  </si>
  <si>
    <t>PICCININI SERGIO</t>
  </si>
  <si>
    <t>STEFANINI MARCO</t>
  </si>
  <si>
    <t>MAGNANI MASSIMO</t>
  </si>
  <si>
    <t>SCOLOPENDRA</t>
  </si>
  <si>
    <t>ACCESSORI MUSICALI - Microfono+asta</t>
  </si>
  <si>
    <t>ENI LUCE SPA</t>
  </si>
  <si>
    <t xml:space="preserve"> LUCE Porrettana</t>
  </si>
  <si>
    <t>MATERIALE UFFICIO - Barriera estinsibile</t>
  </si>
  <si>
    <t>BRICOMAN SRL</t>
  </si>
  <si>
    <t>IMPOSTE E TASSE - R.A. giugno</t>
  </si>
  <si>
    <t>EOLO SPA</t>
  </si>
  <si>
    <t>CANGIALEONI MASSIMO</t>
  </si>
  <si>
    <t>ANSALONE CLAUDIA</t>
  </si>
  <si>
    <t>VERONESI RAFFAELE</t>
  </si>
  <si>
    <t>MATERIALE UFFICIO - Cinghie tapparelle</t>
  </si>
  <si>
    <t>MONTAGGI IMPIANTI SNC</t>
  </si>
  <si>
    <t>TONER INK JET DI DE VITO SAS</t>
  </si>
  <si>
    <t>LEROY MERLIN SPA</t>
  </si>
  <si>
    <t>LOCAZIONE MELONCELLO Luglio</t>
  </si>
  <si>
    <t>COMM.PAG. BONIFICO</t>
  </si>
  <si>
    <t>IMPOSE E TASSE - R.A. dicembre</t>
  </si>
  <si>
    <t>WIND</t>
  </si>
  <si>
    <t>LUCE - Porretana</t>
  </si>
  <si>
    <t>COMMISSIONE CARTA DI CREDITO</t>
  </si>
  <si>
    <t>INTERESSI E ONERI</t>
  </si>
  <si>
    <t>N.A. HERA</t>
  </si>
  <si>
    <t>N.A. EOLO su ft. Del 15/7</t>
  </si>
  <si>
    <t>ASS.RIMBORSO  WIND</t>
  </si>
  <si>
    <t>N.A.</t>
  </si>
  <si>
    <t>N.A. EOLO  su ft. del 15/7</t>
  </si>
  <si>
    <t>ACCESSORI MUSICALI - Spartiti</t>
  </si>
  <si>
    <t>RINFRESCO OPEN DAY</t>
  </si>
  <si>
    <t>ACCESSORI UFFICIO - Pavimento lineolum</t>
  </si>
  <si>
    <t>R.325</t>
  </si>
  <si>
    <t>R.326</t>
  </si>
  <si>
    <t>ISCRIZIONI E CONRIBUTI ATTIVITA' SOCIALE</t>
  </si>
  <si>
    <t>R.327/328</t>
  </si>
  <si>
    <t>R.329</t>
  </si>
  <si>
    <t>R.330/333</t>
  </si>
  <si>
    <t>R.334/337</t>
  </si>
  <si>
    <t>R.338/340</t>
  </si>
  <si>
    <t>R,341/345</t>
  </si>
  <si>
    <t>R.346/348</t>
  </si>
  <si>
    <t>R.349/359</t>
  </si>
  <si>
    <t>R.360/369</t>
  </si>
  <si>
    <t>R.370/374</t>
  </si>
  <si>
    <t>R.375/379</t>
  </si>
  <si>
    <t>R.380/389</t>
  </si>
  <si>
    <t>R.390</t>
  </si>
  <si>
    <t>R.391/406</t>
  </si>
  <si>
    <t>R.407/413</t>
  </si>
  <si>
    <t>R.414/418</t>
  </si>
  <si>
    <t>R.419/420</t>
  </si>
  <si>
    <t>R.421/425</t>
  </si>
  <si>
    <t>R.426/432</t>
  </si>
  <si>
    <t>R.433</t>
  </si>
  <si>
    <t>R.434/442</t>
  </si>
  <si>
    <t>R.443/444</t>
  </si>
  <si>
    <t>R.445/450</t>
  </si>
  <si>
    <t>R.451/453</t>
  </si>
  <si>
    <t>COMM.PAG.BONIFICO</t>
  </si>
  <si>
    <t>COMM.NI PAG. CARTA CREDITO</t>
  </si>
  <si>
    <t>LOCAZIONE LOCALI CASTENASO</t>
  </si>
  <si>
    <t>MATETERIALE PUBBLICITARIO-ARCOBALENO PUBBLICITA'</t>
  </si>
  <si>
    <t>GAS PORRETTANA</t>
  </si>
  <si>
    <t>N..A. HERA ACQUA MELONCELLO</t>
  </si>
  <si>
    <t>CANONE SERVIZI TELEMATCI</t>
  </si>
  <si>
    <t>ABRSM ISCRIZIONE ESAME</t>
  </si>
  <si>
    <t>CONTRIBUTO LIBERALE</t>
  </si>
  <si>
    <t>ISCRIZIONI ESAMI ABRSM</t>
  </si>
  <si>
    <t>ASSICURAZIONE</t>
  </si>
  <si>
    <t>ARCOBALENO PUBBLICITA'</t>
  </si>
  <si>
    <t>LOCAZIONE LOCALI MARANO</t>
  </si>
  <si>
    <t>ACQUA PORRETTANA</t>
  </si>
  <si>
    <t>R.454/457</t>
  </si>
  <si>
    <t>R.458/460</t>
  </si>
  <si>
    <t>R.461/466</t>
  </si>
  <si>
    <t>R.467/471</t>
  </si>
  <si>
    <t>R.472/474</t>
  </si>
  <si>
    <t>R.475/478</t>
  </si>
  <si>
    <t>R.479/480</t>
  </si>
  <si>
    <t>R.481/489</t>
  </si>
  <si>
    <t>R.490/491</t>
  </si>
  <si>
    <t>R.492/494</t>
  </si>
  <si>
    <t>R.495/496</t>
  </si>
  <si>
    <t>R.497/500</t>
  </si>
  <si>
    <t>R.501/503</t>
  </si>
  <si>
    <t>R.504/505</t>
  </si>
  <si>
    <t>R.506/507</t>
  </si>
  <si>
    <t>R.508/514</t>
  </si>
  <si>
    <t>R.515//517</t>
  </si>
  <si>
    <t>R.518</t>
  </si>
  <si>
    <t>R.522</t>
  </si>
  <si>
    <t>R.519/521</t>
  </si>
  <si>
    <t>R.523/524</t>
  </si>
  <si>
    <t>R.525/526</t>
  </si>
  <si>
    <t>R.527/528</t>
  </si>
  <si>
    <t>R.529/539</t>
  </si>
  <si>
    <t>R.545/548</t>
  </si>
  <si>
    <t>R.549/558</t>
  </si>
  <si>
    <t>R.559/562</t>
  </si>
  <si>
    <t>R.563/568</t>
  </si>
  <si>
    <t>R.569/571</t>
  </si>
  <si>
    <t>R.572/573</t>
  </si>
  <si>
    <t>R.374</t>
  </si>
  <si>
    <t>CANONE LOCAZIONE MELOCELLO</t>
  </si>
  <si>
    <t>COMM.NE PAG.BONIFICI</t>
  </si>
  <si>
    <t>MATERIALE UFFICIO - Tappo lavandino suite</t>
  </si>
  <si>
    <t>VALORI POSTALI - Racc. esami teoria</t>
  </si>
  <si>
    <t>IMPOSTE E TASSE - Registro x locazione</t>
  </si>
  <si>
    <t>MATERIALE UFFICIO - Pile</t>
  </si>
  <si>
    <t>MATERIALE UFFICIO - Tappetini</t>
  </si>
  <si>
    <t>PASTI</t>
  </si>
  <si>
    <t>VALORI POSTALI - Racc. a Telecom</t>
  </si>
  <si>
    <t>R.595/601</t>
  </si>
  <si>
    <t>R.602/606</t>
  </si>
  <si>
    <t>R.607/610</t>
  </si>
  <si>
    <t>R.611/613</t>
  </si>
  <si>
    <t>R.614/618</t>
  </si>
  <si>
    <t>R.588/592</t>
  </si>
  <si>
    <t>R.583/587</t>
  </si>
  <si>
    <t>CANCELLERIA - Blocchi ricevute</t>
  </si>
  <si>
    <t>R.619</t>
  </si>
  <si>
    <t>R.574</t>
  </si>
  <si>
    <t>cuffie</t>
  </si>
  <si>
    <t>LOCAZIONE PORRETTANA 15</t>
  </si>
  <si>
    <t>LOCAZIONE MELONCELLO Novembre</t>
  </si>
  <si>
    <t>COM.PAG.BONIFICO</t>
  </si>
  <si>
    <t>IMPOSTA DI BOLLO Novembre</t>
  </si>
  <si>
    <t>CANONE LOCAZIONE MELONCELLO Dicembre</t>
  </si>
  <si>
    <t>TESSERE ASI ass 678</t>
  </si>
  <si>
    <t>FASTWEB PORRETTANA</t>
  </si>
  <si>
    <t>LOCAZIONE PORRETTANA 15 Gennaio</t>
  </si>
  <si>
    <t>LOCAZIONE MELONCELLO Gennaio</t>
  </si>
  <si>
    <t>IMPOSTE E TASSE  - R.A.</t>
  </si>
  <si>
    <t>TIM SPA 051 433831</t>
  </si>
  <si>
    <t>TIM SPA 0516153333</t>
  </si>
  <si>
    <t>TIM SPA 433821</t>
  </si>
  <si>
    <t>TIM SPA 433831</t>
  </si>
  <si>
    <t>N.A HERA ACQUA MELONCELLO</t>
  </si>
  <si>
    <t>GAS  PORRETTANA</t>
  </si>
  <si>
    <t>manca ft Steve</t>
  </si>
  <si>
    <t>AQUISTO VALORI BOLLATI - n. 2 marche</t>
  </si>
  <si>
    <t>ACQUA MELONCELLO</t>
  </si>
  <si>
    <t>MATERIALE UFFICIO - addobbi Natale</t>
  </si>
  <si>
    <t>SARTORI TULLLIO</t>
  </si>
  <si>
    <t>LOCAZIONE MELONCELLO maggio</t>
  </si>
  <si>
    <t>/</t>
  </si>
  <si>
    <t>R.95/97</t>
  </si>
  <si>
    <t>R.540/544</t>
  </si>
  <si>
    <t>R.593/594</t>
  </si>
  <si>
    <t>R.515/517</t>
  </si>
  <si>
    <t>VAN GOETHEM MICHEL</t>
  </si>
  <si>
    <t>SARTORI TULLIO</t>
  </si>
  <si>
    <t>manca ft</t>
  </si>
  <si>
    <t>RIMBORSI CHILOMETRICI</t>
  </si>
  <si>
    <t>IMPOSTE E TASSE - R.A. Febbraio</t>
  </si>
  <si>
    <t>IREN GAS</t>
  </si>
  <si>
    <t>GAS - Meloncello</t>
  </si>
  <si>
    <t>ENI SPA</t>
  </si>
  <si>
    <t>VIGNALI LUCA</t>
  </si>
  <si>
    <t>VERZA MARCO</t>
  </si>
  <si>
    <t>FASTWEBNET</t>
  </si>
  <si>
    <t>ENI LUCE</t>
  </si>
  <si>
    <t>ACQUISTO VALORO BOLLATI</t>
  </si>
  <si>
    <t>BEVANDE</t>
  </si>
  <si>
    <t>TELEFONO Internet nuova attivazione 433831</t>
  </si>
  <si>
    <t>MATERIALE AUDIO INFORMATICO - ipad</t>
  </si>
  <si>
    <t>INFORMATICA COMMERCIALE</t>
  </si>
  <si>
    <t>ACQUA  Porrettana</t>
  </si>
  <si>
    <t>RIMBORSI CHILOMETRICI maggio</t>
  </si>
  <si>
    <t>UNIEURO SPA</t>
  </si>
  <si>
    <t>LIBRERIE FELTRINELLI SPA</t>
  </si>
  <si>
    <t>TELEFONO 0516153333</t>
  </si>
  <si>
    <t>ASS. GENERALI SPA</t>
  </si>
  <si>
    <t>RIMBORSI CHILOMETRI maggio</t>
  </si>
  <si>
    <t>MATERIALE UFFICIO - Cancelleria</t>
  </si>
  <si>
    <t>MATERIALE UFFICIO - Telato</t>
  </si>
  <si>
    <t>RIMBORSI CHILOMETRICI STEMA settembre</t>
  </si>
  <si>
    <t>RIMBORSI CHILOMETRICI apirle/luglio</t>
  </si>
  <si>
    <t>RIMBORSI CHILOMETRICI giugno</t>
  </si>
  <si>
    <t>RIMBORSI CHILOMETRICI ottobre</t>
  </si>
  <si>
    <t>DUELLE SRL</t>
  </si>
  <si>
    <t>MOP SRL</t>
  </si>
  <si>
    <t>TELEFONO 433821</t>
  </si>
  <si>
    <t>ZOOGIARDINERIA SRL</t>
  </si>
  <si>
    <t>PALLOTTI FRANCO SNC</t>
  </si>
  <si>
    <t xml:space="preserve">CARTOLERIA STADIO </t>
  </si>
  <si>
    <t>MESTICHERIA DEL BORGO</t>
  </si>
  <si>
    <t>ACCESSORI UFFICIO  - Pavimento lineolum</t>
  </si>
  <si>
    <t>ACCESSORI UFFICIO - per Suite</t>
  </si>
  <si>
    <t>RIMBORSI CHILOMETRICI settembre</t>
  </si>
  <si>
    <t>RIMBORSI CHILOMETRCI ottobre</t>
  </si>
  <si>
    <t>RIMBORSI CHILOMETRICI aprile/luglio</t>
  </si>
  <si>
    <t>ACCESSORI UFFICIO - Suite</t>
  </si>
  <si>
    <t>ACCESSORI  UFFICIO - Tende/aste per suite</t>
  </si>
  <si>
    <t>POSTE ITALIANE SPA</t>
  </si>
  <si>
    <t>CORTICELLI GIANCARLO</t>
  </si>
  <si>
    <t>DORHOUSE SRL</t>
  </si>
  <si>
    <t>CADDY'S -D.M.O SPA</t>
  </si>
  <si>
    <t>RIMBORSI CHILOMETRICI novembre</t>
  </si>
  <si>
    <t>RIMBORSI CHILOMETRICI  aprile/giugno</t>
  </si>
  <si>
    <t>MATERIALE UFFICIO - Teli e lucchetto</t>
  </si>
  <si>
    <t>LEROY MARLIN ITALIA SRL</t>
  </si>
  <si>
    <t>MATERIALE UFFICIO - Cornci / lampadine</t>
  </si>
  <si>
    <t>MATERIALE UFFICIO - Cornici / lampadine</t>
  </si>
  <si>
    <t>CIRCOLO LIRICO</t>
  </si>
  <si>
    <t>BRICO IO SPA</t>
  </si>
  <si>
    <t>MATERIALE UFFICIO - Blocchi ricevute</t>
  </si>
  <si>
    <t>TELEFON 6153333</t>
  </si>
  <si>
    <t>RIMBORSI CHILOMETRICI dicembre</t>
  </si>
  <si>
    <t>RIMBORSI CHILONETRICI sett/dic</t>
  </si>
  <si>
    <t>RIMBORSI CHILOMETRICI sett/dic</t>
  </si>
  <si>
    <t>RIMBORSI CHILOMETRICI  dicembre</t>
  </si>
  <si>
    <t>STEFANIN MARCO</t>
  </si>
  <si>
    <t>R.575/582</t>
  </si>
  <si>
    <t>MATERIALE PUBBLICIATARIO - Brochure</t>
  </si>
  <si>
    <t>CANCELLERA - Carta fotocop. e scottex</t>
  </si>
  <si>
    <t>CANCELLERIA - Varie</t>
  </si>
  <si>
    <t>126</t>
  </si>
  <si>
    <t>142</t>
  </si>
  <si>
    <t>MATERIALE PUBBLICITARIO Inserzione Promoguida Saragozza</t>
  </si>
  <si>
    <t>ACCESSORI MUSICALI - Tracolle , borsa</t>
  </si>
  <si>
    <t>ACCESSORI MUSICALI - Tracolle, borsa</t>
  </si>
  <si>
    <t>SERGIO TOMASSONE SNC</t>
  </si>
  <si>
    <t>ENI GAS E LUCE</t>
  </si>
  <si>
    <t>LOCAZIONE PORRETTANA 15 affitto + dep.cauzionale</t>
  </si>
  <si>
    <t>LUCE Meloncello</t>
  </si>
  <si>
    <t>LOCAZIONE PORRETTANA 15 dicembre + spese</t>
  </si>
  <si>
    <t>LOCAZIONE PORRETTANA 15 Gennaio + spese</t>
  </si>
  <si>
    <t>CONTRIBUTO LIBERALE MTB bonifico</t>
  </si>
  <si>
    <t>RIMBORSI CHILOMETRICI gennaio</t>
  </si>
  <si>
    <t>ABRMS iscrizione esami</t>
  </si>
  <si>
    <t>RIMBORSI CHILOMETRICI febbraio</t>
  </si>
  <si>
    <t>RIMBORSI CHILOMETRICI febbrao</t>
  </si>
  <si>
    <t>RIMBORSI CHILOMETRICI marzo</t>
  </si>
  <si>
    <t>RIMBORSI CHILOMETRICI gen/marzo</t>
  </si>
  <si>
    <t>RIMBORSI CHILOMETRICI  gen/marzo</t>
  </si>
  <si>
    <t>RIMBORSI CHILOMETRICI aprile</t>
  </si>
  <si>
    <t xml:space="preserve"> FASTWEB 6153333</t>
  </si>
  <si>
    <t>MATERIALE AUDIO INFORMATICO Installazione SSD</t>
  </si>
  <si>
    <t>PASTI -  Abrsm</t>
  </si>
  <si>
    <t>TIM 433821</t>
  </si>
  <si>
    <t>FASTWEB  6153333</t>
  </si>
  <si>
    <t>MATERIALE AUDIO INFORMATIO - i pad</t>
  </si>
  <si>
    <t>non so cosa</t>
  </si>
  <si>
    <t>CANONE LOCAZIONE Meloncello</t>
  </si>
  <si>
    <t>con dep.cauz</t>
  </si>
  <si>
    <t>RIMBORSI CHILOMETRICI apr/giugno</t>
  </si>
  <si>
    <t xml:space="preserve"> LOCAZIONE MELONCELLO</t>
  </si>
  <si>
    <t>LOCAZIONE MELONCELLO</t>
  </si>
  <si>
    <t>LOCAZIONE MELONCELLO Dicembre</t>
  </si>
  <si>
    <t>GAS - Meloncello chiusura</t>
  </si>
  <si>
    <t>LUCE  Porrettana</t>
  </si>
  <si>
    <t>hanno preso</t>
  </si>
  <si>
    <t>manca doc</t>
  </si>
  <si>
    <t xml:space="preserve">ISCRIZIONE ANNUALE AMAZON PRIME </t>
  </si>
  <si>
    <t>CENTRO MUSICALE PRELUDIO</t>
  </si>
  <si>
    <t>ENTRATE</t>
  </si>
  <si>
    <t>CASSA</t>
  </si>
  <si>
    <t>Quote associative</t>
  </si>
  <si>
    <t>Ricavi diversi - note di accredito</t>
  </si>
  <si>
    <t>Ricavi diversi - rimborsi</t>
  </si>
  <si>
    <t>Interessi attivi E/C</t>
  </si>
  <si>
    <t>TOTALE ENTRATE</t>
  </si>
  <si>
    <t>USCITE</t>
  </si>
  <si>
    <t>spese per servizi generali</t>
  </si>
  <si>
    <t>energia elettrica</t>
  </si>
  <si>
    <t>spese telefoniche</t>
  </si>
  <si>
    <t>gas/acqua</t>
  </si>
  <si>
    <t>commercialista</t>
  </si>
  <si>
    <t>assicurazioni</t>
  </si>
  <si>
    <t>spese pubblicità</t>
  </si>
  <si>
    <t>totale spese per servizi generali</t>
  </si>
  <si>
    <t>spese per attività istituzionali</t>
  </si>
  <si>
    <t>canone concessione e affitti</t>
  </si>
  <si>
    <t>quote associative</t>
  </si>
  <si>
    <t>erogazioni liberali</t>
  </si>
  <si>
    <t>rimborsi spese insegnanti</t>
  </si>
  <si>
    <t>costi insegnanti</t>
  </si>
  <si>
    <t>prestazioni musicali</t>
  </si>
  <si>
    <t>spese esami</t>
  </si>
  <si>
    <t>spese materiale ufficio/cancelleria</t>
  </si>
  <si>
    <t>acquisto materiale didattico/libri</t>
  </si>
  <si>
    <t>beni strumentali</t>
  </si>
  <si>
    <t>accessori musicali</t>
  </si>
  <si>
    <t>noleggio attrezzature/sale</t>
  </si>
  <si>
    <t>noleggio teatro</t>
  </si>
  <si>
    <t>manutenzione immobili</t>
  </si>
  <si>
    <t>manutenzione attrezzature</t>
  </si>
  <si>
    <t>spese ristoranti, rinfreschi e pasti</t>
  </si>
  <si>
    <t>totale spese attività istituzionali</t>
  </si>
  <si>
    <t>spese generali</t>
  </si>
  <si>
    <t>spese postali</t>
  </si>
  <si>
    <t>spese varie</t>
  </si>
  <si>
    <t>tributi, imposte e tasse</t>
  </si>
  <si>
    <t>oneri bancari</t>
  </si>
  <si>
    <t xml:space="preserve">valori bollati </t>
  </si>
  <si>
    <t>totale oneri diversi di gestione</t>
  </si>
  <si>
    <t>ACQ. BENI STRUM. ANNO 2019 (798,00)</t>
  </si>
  <si>
    <t>ammortamenti</t>
  </si>
  <si>
    <t>mobili e arredi</t>
  </si>
  <si>
    <t>strumenti musicali</t>
  </si>
  <si>
    <t>campi sportivi</t>
  </si>
  <si>
    <t>macchine elettriche e  elettroniche</t>
  </si>
  <si>
    <t>totale ammortamenti</t>
  </si>
  <si>
    <t>TOTALE USCITE</t>
  </si>
  <si>
    <t>DISAVANZO DI GESTIONE 2019</t>
  </si>
  <si>
    <t>CENTRO PRELUDIO</t>
  </si>
  <si>
    <t>SITUAZIONE LIQUIDITA' AL 31/12/2019</t>
  </si>
  <si>
    <t>SALDO CASSA AL 31/12/2019</t>
  </si>
  <si>
    <t>SALDO BANCA AL 31/12/2019</t>
  </si>
  <si>
    <t>SITUAZIONE DEL PATRIMONIO NETTO AL 31/12/2018</t>
  </si>
  <si>
    <t>AVANZI GESTIONE DA DESTINARE 2018</t>
  </si>
  <si>
    <t>FONDO RISERVA STATUTARIA 2018</t>
  </si>
  <si>
    <t>PATRIMONIO NETTO AL 31/12/2018</t>
  </si>
  <si>
    <t>SITUAZIONE DEL PATRIMONIO NETTO AL 31/12/2019</t>
  </si>
  <si>
    <t>AVANZI DI GESTIONE DA DESTINARE</t>
  </si>
  <si>
    <t>avanzi di gestione pregressi</t>
  </si>
  <si>
    <t>disavanzo di gestione 2019</t>
  </si>
  <si>
    <t>FONDO RISERVA STATUTARIA</t>
  </si>
  <si>
    <t>fondo riserva statutaria 2018</t>
  </si>
  <si>
    <t>PATRIMONIO NETTO AL 31/12/2019</t>
  </si>
  <si>
    <t>dagli avanzi di gestione pregressi.</t>
  </si>
  <si>
    <t>Ricavi diversi - contributo liberale</t>
  </si>
  <si>
    <t>BILANCIO AL 31 dicembre 2019</t>
  </si>
  <si>
    <t>pagata fatt. con.com</t>
  </si>
  <si>
    <t>pagata fatt. con com</t>
  </si>
  <si>
    <t>il disavanzo di gestione 2019 equivalente ad €. 1255,32 viene assorbito integralmente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</si>
</sst>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"/>
    <numFmt numFmtId="173" formatCode="_-* #,##0.00_-;\-* #,##0.00_-;_-* \-??_-;_-@_-"/>
    <numFmt numFmtId="174" formatCode="[$-410]dddd\ d\ mmmm\ yyyy"/>
    <numFmt numFmtId="175" formatCode="dd/mm/yy;@"/>
    <numFmt numFmtId="176" formatCode="[$-410]d\-mmm\-yy;@"/>
    <numFmt numFmtId="177" formatCode="h\.mm\.ss"/>
    <numFmt numFmtId="178" formatCode="0.0"/>
    <numFmt numFmtId="179" formatCode="0.000"/>
  </numFmts>
  <fonts count="50">
    <font>
      <sz val="10"/>
      <name val="Arial"/>
      <family val="0"/>
    </font>
    <font>
      <sz val="2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left"/>
    </xf>
    <xf numFmtId="173" fontId="0" fillId="0" borderId="0" xfId="45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2" fontId="0" fillId="0" borderId="0" xfId="45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2" fontId="3" fillId="0" borderId="0" xfId="45" applyNumberFormat="1" applyFont="1" applyFill="1" applyBorder="1" applyAlignment="1" applyProtection="1">
      <alignment horizontal="center"/>
      <protection/>
    </xf>
    <xf numFmtId="175" fontId="0" fillId="0" borderId="0" xfId="0" applyNumberFormat="1" applyAlignment="1">
      <alignment/>
    </xf>
    <xf numFmtId="175" fontId="3" fillId="0" borderId="0" xfId="0" applyNumberFormat="1" applyFont="1" applyAlignment="1">
      <alignment horizontal="center"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3" fontId="0" fillId="0" borderId="0" xfId="45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17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173" fontId="5" fillId="0" borderId="0" xfId="45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173" fontId="5" fillId="0" borderId="0" xfId="45" applyNumberFormat="1" applyFont="1" applyFill="1" applyBorder="1" applyAlignment="1" applyProtection="1">
      <alignment/>
      <protection/>
    </xf>
    <xf numFmtId="175" fontId="5" fillId="0" borderId="0" xfId="0" applyNumberFormat="1" applyFont="1" applyAlignment="1">
      <alignment horizontal="right"/>
    </xf>
    <xf numFmtId="2" fontId="5" fillId="0" borderId="0" xfId="45" applyNumberFormat="1" applyFont="1" applyFill="1" applyBorder="1" applyAlignment="1" applyProtection="1">
      <alignment/>
      <protection/>
    </xf>
    <xf numFmtId="173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7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4" fontId="5" fillId="0" borderId="0" xfId="45" applyNumberFormat="1" applyFont="1" applyFill="1" applyBorder="1" applyAlignment="1" applyProtection="1">
      <alignment horizontal="right"/>
      <protection/>
    </xf>
    <xf numFmtId="16" fontId="5" fillId="0" borderId="0" xfId="0" applyNumberFormat="1" applyFont="1" applyAlignment="1">
      <alignment/>
    </xf>
    <xf numFmtId="173" fontId="4" fillId="0" borderId="0" xfId="45" applyFont="1" applyFill="1" applyBorder="1" applyAlignment="1" applyProtection="1">
      <alignment/>
      <protection/>
    </xf>
    <xf numFmtId="173" fontId="5" fillId="0" borderId="0" xfId="45" applyFont="1" applyFill="1" applyBorder="1" applyAlignment="1" applyProtection="1">
      <alignment horizontal="center"/>
      <protection/>
    </xf>
    <xf numFmtId="49" fontId="5" fillId="0" borderId="0" xfId="0" applyNumberFormat="1" applyFont="1" applyAlignment="1">
      <alignment/>
    </xf>
    <xf numFmtId="0" fontId="5" fillId="33" borderId="0" xfId="0" applyFont="1" applyFill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right"/>
    </xf>
    <xf numFmtId="175" fontId="9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173" fontId="9" fillId="33" borderId="0" xfId="45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17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173" fontId="2" fillId="0" borderId="0" xfId="45" applyFont="1" applyFill="1" applyBorder="1" applyAlignment="1" applyProtection="1">
      <alignment horizontal="center"/>
      <protection/>
    </xf>
    <xf numFmtId="4" fontId="2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173" fontId="9" fillId="0" borderId="0" xfId="45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4" fontId="9" fillId="33" borderId="0" xfId="0" applyNumberFormat="1" applyFont="1" applyFill="1" applyAlignment="1">
      <alignment/>
    </xf>
    <xf numFmtId="16" fontId="9" fillId="0" borderId="0" xfId="0" applyNumberFormat="1" applyFont="1" applyAlignment="1">
      <alignment/>
    </xf>
    <xf numFmtId="173" fontId="9" fillId="0" borderId="0" xfId="45" applyNumberFormat="1" applyFont="1" applyFill="1" applyBorder="1" applyAlignment="1" applyProtection="1">
      <alignment/>
      <protection/>
    </xf>
    <xf numFmtId="175" fontId="9" fillId="0" borderId="0" xfId="0" applyNumberFormat="1" applyFont="1" applyAlignment="1">
      <alignment horizontal="right"/>
    </xf>
    <xf numFmtId="2" fontId="9" fillId="0" borderId="0" xfId="45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/>
    </xf>
    <xf numFmtId="175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173" fontId="9" fillId="0" borderId="10" xfId="45" applyFont="1" applyFill="1" applyBorder="1" applyAlignment="1" applyProtection="1">
      <alignment/>
      <protection/>
    </xf>
    <xf numFmtId="4" fontId="9" fillId="0" borderId="10" xfId="45" applyNumberFormat="1" applyFont="1" applyFill="1" applyBorder="1" applyAlignment="1" applyProtection="1">
      <alignment/>
      <protection/>
    </xf>
    <xf numFmtId="4" fontId="2" fillId="2" borderId="10" xfId="45" applyNumberFormat="1" applyFont="1" applyFill="1" applyBorder="1" applyAlignment="1" applyProtection="1">
      <alignment/>
      <protection/>
    </xf>
    <xf numFmtId="4" fontId="9" fillId="0" borderId="0" xfId="45" applyNumberFormat="1" applyFont="1" applyFill="1" applyBorder="1" applyAlignment="1" applyProtection="1">
      <alignment/>
      <protection/>
    </xf>
    <xf numFmtId="4" fontId="9" fillId="0" borderId="0" xfId="0" applyNumberFormat="1" applyFont="1" applyAlignment="1">
      <alignment horizontal="center"/>
    </xf>
    <xf numFmtId="173" fontId="9" fillId="0" borderId="0" xfId="0" applyNumberFormat="1" applyFont="1" applyAlignment="1">
      <alignment/>
    </xf>
    <xf numFmtId="4" fontId="9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3" fontId="2" fillId="2" borderId="10" xfId="45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175" fontId="9" fillId="35" borderId="0" xfId="0" applyNumberFormat="1" applyFont="1" applyFill="1" applyAlignment="1">
      <alignment/>
    </xf>
    <xf numFmtId="4" fontId="2" fillId="6" borderId="10" xfId="45" applyNumberFormat="1" applyFont="1" applyFill="1" applyBorder="1" applyAlignment="1" applyProtection="1">
      <alignment/>
      <protection/>
    </xf>
    <xf numFmtId="4" fontId="2" fillId="12" borderId="10" xfId="45" applyNumberFormat="1" applyFont="1" applyFill="1" applyBorder="1" applyAlignment="1" applyProtection="1">
      <alignment/>
      <protection/>
    </xf>
    <xf numFmtId="173" fontId="9" fillId="0" borderId="0" xfId="45" applyFont="1" applyFill="1" applyBorder="1" applyAlignment="1" applyProtection="1">
      <alignment horizontal="right"/>
      <protection/>
    </xf>
    <xf numFmtId="173" fontId="9" fillId="0" borderId="0" xfId="45" applyFont="1" applyFill="1" applyBorder="1" applyAlignment="1" applyProtection="1">
      <alignment horizontal="left"/>
      <protection/>
    </xf>
    <xf numFmtId="4" fontId="9" fillId="0" borderId="0" xfId="45" applyNumberFormat="1" applyFont="1" applyFill="1" applyBorder="1" applyAlignment="1" applyProtection="1">
      <alignment horizontal="right"/>
      <protection/>
    </xf>
    <xf numFmtId="175" fontId="9" fillId="36" borderId="0" xfId="0" applyNumberFormat="1" applyFont="1" applyFill="1" applyAlignment="1">
      <alignment/>
    </xf>
    <xf numFmtId="0" fontId="9" fillId="37" borderId="0" xfId="0" applyFont="1" applyFill="1" applyAlignment="1">
      <alignment/>
    </xf>
    <xf numFmtId="4" fontId="2" fillId="0" borderId="0" xfId="45" applyNumberFormat="1" applyFont="1" applyFill="1" applyBorder="1" applyAlignment="1" applyProtection="1">
      <alignment/>
      <protection/>
    </xf>
    <xf numFmtId="0" fontId="9" fillId="36" borderId="0" xfId="0" applyFont="1" applyFill="1" applyAlignment="1">
      <alignment/>
    </xf>
    <xf numFmtId="173" fontId="2" fillId="0" borderId="0" xfId="45" applyFont="1" applyFill="1" applyBorder="1" applyAlignment="1" applyProtection="1">
      <alignment/>
      <protection/>
    </xf>
    <xf numFmtId="173" fontId="9" fillId="0" borderId="0" xfId="45" applyFont="1" applyFill="1" applyBorder="1" applyAlignment="1" applyProtection="1">
      <alignment horizontal="center"/>
      <protection/>
    </xf>
    <xf numFmtId="175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 horizontal="left"/>
    </xf>
    <xf numFmtId="2" fontId="9" fillId="0" borderId="0" xfId="0" applyNumberFormat="1" applyFont="1" applyAlignment="1">
      <alignment/>
    </xf>
    <xf numFmtId="175" fontId="2" fillId="36" borderId="0" xfId="0" applyNumberFormat="1" applyFont="1" applyFill="1" applyAlignment="1">
      <alignment/>
    </xf>
    <xf numFmtId="4" fontId="9" fillId="33" borderId="10" xfId="45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3" fontId="9" fillId="0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2" fillId="0" borderId="0" xfId="0" applyFont="1" applyAlignment="1">
      <alignment/>
    </xf>
    <xf numFmtId="4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0" fontId="9" fillId="0" borderId="0" xfId="0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4" fontId="5" fillId="33" borderId="0" xfId="45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4" fontId="5" fillId="33" borderId="0" xfId="0" applyNumberFormat="1" applyFont="1" applyFill="1" applyAlignment="1">
      <alignment/>
    </xf>
    <xf numFmtId="175" fontId="5" fillId="33" borderId="0" xfId="0" applyNumberFormat="1" applyFont="1" applyFill="1" applyAlignment="1">
      <alignment/>
    </xf>
    <xf numFmtId="173" fontId="9" fillId="33" borderId="0" xfId="45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3" fontId="5" fillId="0" borderId="0" xfId="45" applyFont="1" applyFill="1" applyBorder="1" applyAlignment="1" applyProtection="1">
      <alignment horizontal="right"/>
      <protection/>
    </xf>
    <xf numFmtId="4" fontId="5" fillId="0" borderId="0" xfId="0" applyNumberFormat="1" applyFont="1" applyAlignment="1">
      <alignment horizontal="right"/>
    </xf>
    <xf numFmtId="4" fontId="5" fillId="33" borderId="0" xfId="0" applyNumberFormat="1" applyFont="1" applyFill="1" applyAlignment="1">
      <alignment horizontal="right"/>
    </xf>
    <xf numFmtId="173" fontId="5" fillId="33" borderId="0" xfId="45" applyFont="1" applyFill="1" applyBorder="1" applyAlignment="1" applyProtection="1">
      <alignment horizontal="right"/>
      <protection/>
    </xf>
    <xf numFmtId="17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33" borderId="0" xfId="0" applyFont="1" applyFill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2" fontId="3" fillId="0" borderId="11" xfId="0" applyNumberFormat="1" applyFont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11" fillId="38" borderId="0" xfId="0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2"/>
  <sheetViews>
    <sheetView zoomScale="85" zoomScaleNormal="85" zoomScalePageLayoutView="0" workbookViewId="0" topLeftCell="A322">
      <selection activeCell="D359" sqref="D359"/>
    </sheetView>
  </sheetViews>
  <sheetFormatPr defaultColWidth="8.8515625" defaultRowHeight="12.75"/>
  <cols>
    <col min="1" max="1" width="13.421875" style="16" customWidth="1"/>
    <col min="2" max="2" width="9.7109375" style="138" customWidth="1"/>
    <col min="3" max="3" width="49.00390625" style="18" customWidth="1"/>
    <col min="4" max="4" width="33.00390625" style="19" customWidth="1"/>
    <col min="5" max="5" width="15.7109375" style="109" customWidth="1"/>
    <col min="6" max="6" width="8.8515625" style="18" customWidth="1"/>
    <col min="7" max="16384" width="8.8515625" style="18" customWidth="1"/>
  </cols>
  <sheetData>
    <row r="1" spans="1:5" ht="15">
      <c r="A1" s="152" t="s">
        <v>29</v>
      </c>
      <c r="B1" s="152"/>
      <c r="C1" s="152"/>
      <c r="D1" s="152"/>
      <c r="E1" s="152"/>
    </row>
    <row r="2" spans="1:5" ht="15.75">
      <c r="A2" s="153" t="s">
        <v>92</v>
      </c>
      <c r="B2" s="153"/>
      <c r="C2" s="153"/>
      <c r="D2" s="153"/>
      <c r="E2" s="153"/>
    </row>
    <row r="3" spans="1:3" ht="15.75">
      <c r="A3" s="112" t="s">
        <v>24</v>
      </c>
      <c r="B3" s="139"/>
      <c r="C3" s="32"/>
    </row>
    <row r="4" spans="1:5" s="24" customFormat="1" ht="15.75">
      <c r="A4" s="113" t="s">
        <v>2</v>
      </c>
      <c r="B4" s="139" t="s">
        <v>30</v>
      </c>
      <c r="C4" s="24" t="s">
        <v>31</v>
      </c>
      <c r="D4" s="36" t="s">
        <v>32</v>
      </c>
      <c r="E4" s="109" t="s">
        <v>33</v>
      </c>
    </row>
    <row r="5" spans="1:5" s="24" customFormat="1" ht="15.75">
      <c r="A5" s="26"/>
      <c r="B5" s="138"/>
      <c r="C5" s="18"/>
      <c r="D5" s="27"/>
      <c r="E5" s="34"/>
    </row>
    <row r="6" spans="1:5" s="24" customFormat="1" ht="15.75">
      <c r="A6" s="26">
        <v>43467</v>
      </c>
      <c r="B6" s="138">
        <v>1</v>
      </c>
      <c r="C6" s="18" t="s">
        <v>144</v>
      </c>
      <c r="D6" s="27" t="s">
        <v>292</v>
      </c>
      <c r="E6" s="34">
        <v>29</v>
      </c>
    </row>
    <row r="7" spans="1:5" s="24" customFormat="1" ht="15.75">
      <c r="A7" s="26">
        <v>43469</v>
      </c>
      <c r="B7" s="138"/>
      <c r="C7" s="18" t="s">
        <v>46</v>
      </c>
      <c r="D7" s="27" t="s">
        <v>43</v>
      </c>
      <c r="E7" s="34">
        <v>3.05</v>
      </c>
    </row>
    <row r="8" spans="1:5" s="24" customFormat="1" ht="15.75">
      <c r="A8" s="26">
        <v>43474</v>
      </c>
      <c r="B8" s="138">
        <v>2</v>
      </c>
      <c r="C8" s="18" t="s">
        <v>41</v>
      </c>
      <c r="D8" s="27" t="s">
        <v>69</v>
      </c>
      <c r="E8" s="34">
        <v>43.53</v>
      </c>
    </row>
    <row r="9" spans="1:6" s="24" customFormat="1" ht="15.75">
      <c r="A9" s="26">
        <v>43717</v>
      </c>
      <c r="B9" s="138">
        <v>3</v>
      </c>
      <c r="C9" s="18" t="s">
        <v>584</v>
      </c>
      <c r="D9" s="27" t="s">
        <v>284</v>
      </c>
      <c r="E9" s="34">
        <v>36</v>
      </c>
      <c r="F9" s="24" t="s">
        <v>84</v>
      </c>
    </row>
    <row r="10" spans="1:6" s="24" customFormat="1" ht="15.75">
      <c r="A10" s="26">
        <v>43474</v>
      </c>
      <c r="B10" s="138">
        <v>4</v>
      </c>
      <c r="C10" s="18" t="s">
        <v>283</v>
      </c>
      <c r="D10" s="27" t="s">
        <v>284</v>
      </c>
      <c r="E10" s="34">
        <v>154.74</v>
      </c>
      <c r="F10" s="24" t="s">
        <v>84</v>
      </c>
    </row>
    <row r="11" spans="1:5" s="24" customFormat="1" ht="15.75">
      <c r="A11" s="26">
        <v>43479</v>
      </c>
      <c r="B11" s="138">
        <v>5</v>
      </c>
      <c r="C11" s="18" t="s">
        <v>123</v>
      </c>
      <c r="D11" s="27" t="s">
        <v>43</v>
      </c>
      <c r="E11" s="34">
        <v>108</v>
      </c>
    </row>
    <row r="12" spans="1:5" s="24" customFormat="1" ht="15.75">
      <c r="A12" s="26">
        <v>43479</v>
      </c>
      <c r="B12" s="138"/>
      <c r="C12" s="18" t="s">
        <v>76</v>
      </c>
      <c r="D12" s="27" t="s">
        <v>43</v>
      </c>
      <c r="E12" s="34">
        <v>1</v>
      </c>
    </row>
    <row r="13" spans="1:5" s="24" customFormat="1" ht="15.75">
      <c r="A13" s="26">
        <v>43479</v>
      </c>
      <c r="B13" s="138"/>
      <c r="C13" s="18" t="s">
        <v>129</v>
      </c>
      <c r="D13" s="27" t="s">
        <v>43</v>
      </c>
      <c r="E13" s="34">
        <v>27.47</v>
      </c>
    </row>
    <row r="14" spans="1:5" s="24" customFormat="1" ht="15.75">
      <c r="A14" s="26">
        <v>43480</v>
      </c>
      <c r="B14" s="138">
        <v>6</v>
      </c>
      <c r="C14" s="18" t="s">
        <v>116</v>
      </c>
      <c r="D14" s="27" t="s">
        <v>118</v>
      </c>
      <c r="E14" s="34">
        <v>22.99</v>
      </c>
    </row>
    <row r="15" spans="1:5" s="24" customFormat="1" ht="15.75">
      <c r="A15" s="26">
        <v>43480</v>
      </c>
      <c r="B15" s="138"/>
      <c r="C15" s="18" t="s">
        <v>47</v>
      </c>
      <c r="D15" s="27" t="s">
        <v>43</v>
      </c>
      <c r="E15" s="34">
        <v>8.33</v>
      </c>
    </row>
    <row r="16" spans="1:5" s="24" customFormat="1" ht="15.75">
      <c r="A16" s="26">
        <v>43482</v>
      </c>
      <c r="B16" s="138">
        <v>7</v>
      </c>
      <c r="C16" s="18" t="s">
        <v>348</v>
      </c>
      <c r="D16" s="27" t="s">
        <v>43</v>
      </c>
      <c r="E16" s="34">
        <v>700</v>
      </c>
    </row>
    <row r="17" spans="1:5" s="24" customFormat="1" ht="15.75">
      <c r="A17" s="26">
        <v>43486</v>
      </c>
      <c r="B17" s="138">
        <v>8</v>
      </c>
      <c r="C17" s="18" t="s">
        <v>130</v>
      </c>
      <c r="D17" s="27" t="s">
        <v>349</v>
      </c>
      <c r="E17" s="34">
        <v>37.38</v>
      </c>
    </row>
    <row r="18" spans="1:5" s="24" customFormat="1" ht="15.75">
      <c r="A18" s="26">
        <v>43486</v>
      </c>
      <c r="B18" s="138"/>
      <c r="C18" s="18" t="s">
        <v>42</v>
      </c>
      <c r="D18" s="27" t="s">
        <v>43</v>
      </c>
      <c r="E18" s="34">
        <v>1</v>
      </c>
    </row>
    <row r="19" spans="1:5" s="24" customFormat="1" ht="15.75">
      <c r="A19" s="26">
        <v>43489</v>
      </c>
      <c r="B19" s="138">
        <v>9</v>
      </c>
      <c r="C19" s="18" t="s">
        <v>56</v>
      </c>
      <c r="D19" s="27" t="s">
        <v>58</v>
      </c>
      <c r="E19" s="34">
        <v>65</v>
      </c>
    </row>
    <row r="20" spans="1:5" s="24" customFormat="1" ht="15.75">
      <c r="A20" s="26">
        <v>43490</v>
      </c>
      <c r="B20" s="138">
        <v>10</v>
      </c>
      <c r="C20" s="18" t="s">
        <v>60</v>
      </c>
      <c r="D20" s="27" t="s">
        <v>330</v>
      </c>
      <c r="E20" s="34">
        <v>1000</v>
      </c>
    </row>
    <row r="21" spans="1:5" s="24" customFormat="1" ht="15.75">
      <c r="A21" s="16">
        <v>43493</v>
      </c>
      <c r="B21" s="138">
        <v>11</v>
      </c>
      <c r="C21" s="17" t="s">
        <v>74</v>
      </c>
      <c r="D21" s="23" t="s">
        <v>119</v>
      </c>
      <c r="E21" s="34">
        <v>10</v>
      </c>
    </row>
    <row r="22" spans="1:5" s="24" customFormat="1" ht="15.75">
      <c r="A22" s="16">
        <v>43494</v>
      </c>
      <c r="B22" s="138">
        <v>12</v>
      </c>
      <c r="C22" s="17" t="s">
        <v>51</v>
      </c>
      <c r="D22" s="23" t="s">
        <v>52</v>
      </c>
      <c r="E22" s="34">
        <v>80</v>
      </c>
    </row>
    <row r="23" spans="1:5" s="24" customFormat="1" ht="15.75">
      <c r="A23" s="16">
        <v>43494</v>
      </c>
      <c r="B23" s="138">
        <v>13</v>
      </c>
      <c r="C23" s="17" t="s">
        <v>56</v>
      </c>
      <c r="D23" s="23" t="s">
        <v>58</v>
      </c>
      <c r="E23" s="34">
        <v>4</v>
      </c>
    </row>
    <row r="24" spans="1:5" s="24" customFormat="1" ht="15.75">
      <c r="A24" s="16">
        <v>43494</v>
      </c>
      <c r="B24" s="138">
        <v>14</v>
      </c>
      <c r="C24" s="17" t="s">
        <v>120</v>
      </c>
      <c r="D24" s="23" t="s">
        <v>57</v>
      </c>
      <c r="E24" s="34">
        <v>6.5</v>
      </c>
    </row>
    <row r="25" spans="1:5" s="24" customFormat="1" ht="15.75">
      <c r="A25" s="16">
        <v>43496</v>
      </c>
      <c r="B25" s="138">
        <v>15</v>
      </c>
      <c r="C25" s="30" t="s">
        <v>559</v>
      </c>
      <c r="D25" s="27" t="s">
        <v>480</v>
      </c>
      <c r="E25" s="129">
        <v>210.7</v>
      </c>
    </row>
    <row r="26" spans="1:5" s="24" customFormat="1" ht="15.75">
      <c r="A26" s="16">
        <v>43496</v>
      </c>
      <c r="B26" s="138">
        <v>16</v>
      </c>
      <c r="C26" s="30" t="s">
        <v>559</v>
      </c>
      <c r="D26" s="27" t="s">
        <v>329</v>
      </c>
      <c r="E26" s="129">
        <v>311.52</v>
      </c>
    </row>
    <row r="27" spans="1:5" s="24" customFormat="1" ht="15.75">
      <c r="A27" s="16">
        <v>43496</v>
      </c>
      <c r="B27" s="138">
        <v>17</v>
      </c>
      <c r="C27" s="30" t="s">
        <v>559</v>
      </c>
      <c r="D27" s="27" t="s">
        <v>481</v>
      </c>
      <c r="E27" s="129">
        <v>601.8</v>
      </c>
    </row>
    <row r="28" spans="1:5" s="24" customFormat="1" ht="15.75">
      <c r="A28" s="16">
        <v>43501</v>
      </c>
      <c r="B28" s="138"/>
      <c r="C28" s="17" t="s">
        <v>46</v>
      </c>
      <c r="D28" s="23" t="s">
        <v>43</v>
      </c>
      <c r="E28" s="34">
        <v>3.05</v>
      </c>
    </row>
    <row r="29" spans="1:5" s="24" customFormat="1" ht="15.75">
      <c r="A29" s="16">
        <v>43503</v>
      </c>
      <c r="B29" s="138">
        <v>18</v>
      </c>
      <c r="C29" s="17" t="s">
        <v>121</v>
      </c>
      <c r="D29" s="23" t="s">
        <v>50</v>
      </c>
      <c r="E29" s="34">
        <v>921.67</v>
      </c>
    </row>
    <row r="30" spans="1:5" s="24" customFormat="1" ht="15.75">
      <c r="A30" s="16">
        <v>43503</v>
      </c>
      <c r="B30" s="138">
        <v>19</v>
      </c>
      <c r="C30" s="17" t="s">
        <v>123</v>
      </c>
      <c r="D30" s="23" t="s">
        <v>49</v>
      </c>
      <c r="E30" s="34">
        <v>1064</v>
      </c>
    </row>
    <row r="31" spans="1:5" s="24" customFormat="1" ht="15.75">
      <c r="A31" s="16">
        <v>43503</v>
      </c>
      <c r="B31" s="138"/>
      <c r="C31" s="17" t="s">
        <v>90</v>
      </c>
      <c r="D31" s="23" t="s">
        <v>43</v>
      </c>
      <c r="E31" s="34">
        <v>2</v>
      </c>
    </row>
    <row r="32" spans="1:6" s="24" customFormat="1" ht="15.75">
      <c r="A32" s="16">
        <v>43504</v>
      </c>
      <c r="B32" s="138">
        <v>20</v>
      </c>
      <c r="C32" s="17" t="s">
        <v>350</v>
      </c>
      <c r="D32" s="23" t="s">
        <v>491</v>
      </c>
      <c r="E32" s="120">
        <v>74.07</v>
      </c>
      <c r="F32" s="121" t="s">
        <v>482</v>
      </c>
    </row>
    <row r="33" spans="1:5" s="24" customFormat="1" ht="15.75">
      <c r="A33" s="16">
        <v>43504</v>
      </c>
      <c r="B33" s="138"/>
      <c r="C33" s="17" t="s">
        <v>42</v>
      </c>
      <c r="D33" s="23" t="s">
        <v>43</v>
      </c>
      <c r="E33" s="34">
        <v>1</v>
      </c>
    </row>
    <row r="34" spans="1:6" s="24" customFormat="1" ht="15.75">
      <c r="A34" s="16">
        <v>43504</v>
      </c>
      <c r="B34" s="138">
        <v>21</v>
      </c>
      <c r="C34" s="17" t="s">
        <v>124</v>
      </c>
      <c r="D34" s="23" t="s">
        <v>125</v>
      </c>
      <c r="E34" s="34">
        <v>179</v>
      </c>
      <c r="F34" s="24" t="s">
        <v>84</v>
      </c>
    </row>
    <row r="35" spans="1:5" s="24" customFormat="1" ht="15.75">
      <c r="A35" s="16">
        <v>43504</v>
      </c>
      <c r="B35" s="138"/>
      <c r="C35" s="17" t="s">
        <v>47</v>
      </c>
      <c r="D35" s="23" t="s">
        <v>43</v>
      </c>
      <c r="E35" s="34">
        <v>8.33</v>
      </c>
    </row>
    <row r="36" spans="1:5" s="24" customFormat="1" ht="15.75">
      <c r="A36" s="16">
        <v>43509</v>
      </c>
      <c r="B36" s="138">
        <v>22</v>
      </c>
      <c r="C36" s="17" t="s">
        <v>56</v>
      </c>
      <c r="D36" s="23" t="s">
        <v>58</v>
      </c>
      <c r="E36" s="34">
        <v>23.8</v>
      </c>
    </row>
    <row r="37" spans="1:5" s="24" customFormat="1" ht="15.75">
      <c r="A37" s="16">
        <v>43510</v>
      </c>
      <c r="B37" s="138"/>
      <c r="C37" s="17" t="s">
        <v>351</v>
      </c>
      <c r="D37" s="23" t="s">
        <v>43</v>
      </c>
      <c r="E37" s="34">
        <v>2</v>
      </c>
    </row>
    <row r="38" spans="1:5" s="24" customFormat="1" ht="15.75">
      <c r="A38" s="16">
        <v>43511</v>
      </c>
      <c r="B38" s="138">
        <v>23</v>
      </c>
      <c r="C38" s="17" t="s">
        <v>122</v>
      </c>
      <c r="D38" s="23" t="s">
        <v>50</v>
      </c>
      <c r="E38" s="34">
        <v>921.67</v>
      </c>
    </row>
    <row r="39" spans="1:5" s="24" customFormat="1" ht="15.75">
      <c r="A39" s="16">
        <v>43511</v>
      </c>
      <c r="B39" s="138"/>
      <c r="C39" s="17" t="s">
        <v>76</v>
      </c>
      <c r="D39" s="23" t="s">
        <v>43</v>
      </c>
      <c r="E39" s="34">
        <v>1</v>
      </c>
    </row>
    <row r="40" spans="1:5" s="24" customFormat="1" ht="15.75">
      <c r="A40" s="16">
        <v>43515</v>
      </c>
      <c r="B40" s="138">
        <v>24</v>
      </c>
      <c r="C40" s="17" t="s">
        <v>143</v>
      </c>
      <c r="D40" s="23" t="s">
        <v>59</v>
      </c>
      <c r="E40" s="34">
        <v>16</v>
      </c>
    </row>
    <row r="41" spans="1:5" s="24" customFormat="1" ht="15.75">
      <c r="A41" s="16">
        <v>43517</v>
      </c>
      <c r="B41" s="138">
        <v>25</v>
      </c>
      <c r="C41" s="17" t="s">
        <v>138</v>
      </c>
      <c r="D41" s="23" t="s">
        <v>57</v>
      </c>
      <c r="E41" s="34">
        <v>6.5</v>
      </c>
    </row>
    <row r="42" spans="1:5" s="24" customFormat="1" ht="15.75">
      <c r="A42" s="16">
        <v>43517</v>
      </c>
      <c r="B42" s="138">
        <v>26</v>
      </c>
      <c r="C42" s="17" t="s">
        <v>56</v>
      </c>
      <c r="D42" s="23" t="s">
        <v>58</v>
      </c>
      <c r="E42" s="34">
        <v>14</v>
      </c>
    </row>
    <row r="43" spans="1:5" s="24" customFormat="1" ht="15.75">
      <c r="A43" s="16">
        <v>43518</v>
      </c>
      <c r="B43" s="138">
        <v>27</v>
      </c>
      <c r="C43" s="17" t="s">
        <v>223</v>
      </c>
      <c r="D43" s="23" t="s">
        <v>310</v>
      </c>
      <c r="E43" s="34">
        <v>184.1</v>
      </c>
    </row>
    <row r="44" spans="1:5" s="24" customFormat="1" ht="15.75">
      <c r="A44" s="16">
        <v>43518</v>
      </c>
      <c r="B44" s="138">
        <v>28</v>
      </c>
      <c r="C44" s="17" t="s">
        <v>285</v>
      </c>
      <c r="D44" s="23" t="s">
        <v>310</v>
      </c>
      <c r="E44" s="34">
        <v>177.79</v>
      </c>
    </row>
    <row r="45" spans="1:5" s="24" customFormat="1" ht="15.75">
      <c r="A45" s="16">
        <v>43518</v>
      </c>
      <c r="B45" s="138"/>
      <c r="C45" s="17" t="s">
        <v>42</v>
      </c>
      <c r="D45" s="23" t="s">
        <v>43</v>
      </c>
      <c r="E45" s="34">
        <v>2</v>
      </c>
    </row>
    <row r="46" spans="1:5" s="24" customFormat="1" ht="15.75">
      <c r="A46" s="16">
        <v>43524</v>
      </c>
      <c r="B46" s="138">
        <v>29</v>
      </c>
      <c r="C46" s="17" t="s">
        <v>70</v>
      </c>
      <c r="D46" s="23" t="s">
        <v>71</v>
      </c>
      <c r="E46" s="34">
        <v>941.35</v>
      </c>
    </row>
    <row r="47" spans="1:5" s="24" customFormat="1" ht="15.75">
      <c r="A47" s="16">
        <v>43524</v>
      </c>
      <c r="B47" s="138"/>
      <c r="C47" s="17" t="s">
        <v>42</v>
      </c>
      <c r="D47" s="23" t="s">
        <v>43</v>
      </c>
      <c r="E47" s="34">
        <v>1</v>
      </c>
    </row>
    <row r="48" spans="1:5" s="24" customFormat="1" ht="15.75">
      <c r="A48" s="16">
        <v>43524</v>
      </c>
      <c r="B48" s="138">
        <v>30</v>
      </c>
      <c r="C48" s="17" t="s">
        <v>53</v>
      </c>
      <c r="D48" s="23" t="s">
        <v>330</v>
      </c>
      <c r="E48" s="34">
        <v>900</v>
      </c>
    </row>
    <row r="49" spans="1:5" s="24" customFormat="1" ht="15.75">
      <c r="A49" s="16">
        <v>43524</v>
      </c>
      <c r="B49" s="138">
        <v>31</v>
      </c>
      <c r="C49" s="30" t="s">
        <v>561</v>
      </c>
      <c r="D49" s="23" t="s">
        <v>480</v>
      </c>
      <c r="E49" s="34">
        <v>168.56</v>
      </c>
    </row>
    <row r="50" spans="1:5" s="24" customFormat="1" ht="15.75">
      <c r="A50" s="16">
        <v>43524</v>
      </c>
      <c r="B50" s="138">
        <v>32</v>
      </c>
      <c r="C50" s="30" t="s">
        <v>562</v>
      </c>
      <c r="D50" s="28" t="s">
        <v>329</v>
      </c>
      <c r="E50" s="130">
        <v>283.2</v>
      </c>
    </row>
    <row r="51" spans="1:5" s="24" customFormat="1" ht="15.75">
      <c r="A51" s="16">
        <v>43524</v>
      </c>
      <c r="B51" s="138">
        <v>33</v>
      </c>
      <c r="C51" s="30" t="s">
        <v>561</v>
      </c>
      <c r="D51" s="28" t="s">
        <v>481</v>
      </c>
      <c r="E51" s="130">
        <v>601.8</v>
      </c>
    </row>
    <row r="52" spans="1:5" s="24" customFormat="1" ht="15.75">
      <c r="A52" s="16">
        <v>43525</v>
      </c>
      <c r="B52" s="138">
        <v>34</v>
      </c>
      <c r="C52" s="17" t="s">
        <v>151</v>
      </c>
      <c r="D52" s="22" t="s">
        <v>276</v>
      </c>
      <c r="E52" s="109">
        <v>2286.25</v>
      </c>
    </row>
    <row r="53" spans="1:5" s="24" customFormat="1" ht="15.75">
      <c r="A53" s="16">
        <v>43525</v>
      </c>
      <c r="B53" s="138">
        <v>35</v>
      </c>
      <c r="C53" s="17" t="s">
        <v>151</v>
      </c>
      <c r="D53" s="22" t="s">
        <v>276</v>
      </c>
      <c r="E53" s="109">
        <v>1887.5</v>
      </c>
    </row>
    <row r="54" spans="1:5" s="24" customFormat="1" ht="15.75">
      <c r="A54" s="16">
        <v>43525</v>
      </c>
      <c r="B54" s="138"/>
      <c r="C54" s="17" t="s">
        <v>152</v>
      </c>
      <c r="D54" s="22" t="s">
        <v>43</v>
      </c>
      <c r="E54" s="109">
        <v>2</v>
      </c>
    </row>
    <row r="55" spans="1:5" s="24" customFormat="1" ht="15.75">
      <c r="A55" s="16">
        <v>43525</v>
      </c>
      <c r="B55" s="138"/>
      <c r="C55" s="17" t="s">
        <v>153</v>
      </c>
      <c r="D55" s="22" t="s">
        <v>43</v>
      </c>
      <c r="E55" s="109">
        <v>55.37</v>
      </c>
    </row>
    <row r="56" spans="1:5" s="24" customFormat="1" ht="15.75">
      <c r="A56" s="16">
        <v>43525</v>
      </c>
      <c r="B56" s="138">
        <v>36</v>
      </c>
      <c r="C56" s="17" t="s">
        <v>56</v>
      </c>
      <c r="D56" s="22" t="s">
        <v>275</v>
      </c>
      <c r="E56" s="109">
        <v>16</v>
      </c>
    </row>
    <row r="57" spans="1:5" s="24" customFormat="1" ht="15.75">
      <c r="A57" s="16">
        <v>43529</v>
      </c>
      <c r="B57" s="138">
        <v>37</v>
      </c>
      <c r="C57" s="17" t="s">
        <v>154</v>
      </c>
      <c r="D57" s="22" t="s">
        <v>485</v>
      </c>
      <c r="E57" s="109">
        <v>823.36</v>
      </c>
    </row>
    <row r="58" spans="1:5" s="24" customFormat="1" ht="15.75">
      <c r="A58" s="16">
        <v>43529</v>
      </c>
      <c r="B58" s="138">
        <v>38</v>
      </c>
      <c r="C58" s="17" t="s">
        <v>486</v>
      </c>
      <c r="D58" s="22" t="s">
        <v>485</v>
      </c>
      <c r="E58" s="109">
        <v>36.6</v>
      </c>
    </row>
    <row r="59" spans="1:5" s="24" customFormat="1" ht="15.75">
      <c r="A59" s="16">
        <v>43530</v>
      </c>
      <c r="B59" s="138">
        <v>39</v>
      </c>
      <c r="C59" s="17" t="s">
        <v>74</v>
      </c>
      <c r="D59" s="22" t="s">
        <v>312</v>
      </c>
      <c r="E59" s="109">
        <v>47.38</v>
      </c>
    </row>
    <row r="60" spans="1:5" s="24" customFormat="1" ht="15.75">
      <c r="A60" s="16">
        <v>43531</v>
      </c>
      <c r="B60" s="138"/>
      <c r="C60" s="17" t="s">
        <v>155</v>
      </c>
      <c r="D60" s="22" t="s">
        <v>43</v>
      </c>
      <c r="E60" s="109">
        <v>8.33</v>
      </c>
    </row>
    <row r="61" spans="1:5" s="24" customFormat="1" ht="15.75">
      <c r="A61" s="16">
        <v>43531</v>
      </c>
      <c r="B61" s="138">
        <v>40</v>
      </c>
      <c r="C61" s="17" t="s">
        <v>162</v>
      </c>
      <c r="D61" s="22" t="s">
        <v>57</v>
      </c>
      <c r="E61" s="109">
        <v>7.45</v>
      </c>
    </row>
    <row r="62" spans="1:5" s="24" customFormat="1" ht="15.75">
      <c r="A62" s="16">
        <v>43531</v>
      </c>
      <c r="B62" s="138">
        <v>41</v>
      </c>
      <c r="C62" s="17" t="s">
        <v>56</v>
      </c>
      <c r="D62" s="22" t="s">
        <v>58</v>
      </c>
      <c r="E62" s="109">
        <v>9.5</v>
      </c>
    </row>
    <row r="63" spans="1:6" s="24" customFormat="1" ht="15.75">
      <c r="A63" s="16">
        <v>43532</v>
      </c>
      <c r="B63" s="138">
        <v>42</v>
      </c>
      <c r="C63" s="30" t="s">
        <v>350</v>
      </c>
      <c r="D63" s="22" t="s">
        <v>487</v>
      </c>
      <c r="E63" s="131">
        <v>86.75</v>
      </c>
      <c r="F63" s="122" t="s">
        <v>482</v>
      </c>
    </row>
    <row r="64" spans="1:5" s="24" customFormat="1" ht="15.75">
      <c r="A64" s="16">
        <v>43532</v>
      </c>
      <c r="B64" s="138"/>
      <c r="C64" s="17" t="s">
        <v>156</v>
      </c>
      <c r="D64" s="22" t="s">
        <v>43</v>
      </c>
      <c r="E64" s="109">
        <v>1</v>
      </c>
    </row>
    <row r="65" spans="1:5" s="24" customFormat="1" ht="15.75">
      <c r="A65" s="16">
        <v>43532</v>
      </c>
      <c r="B65" s="138">
        <v>43</v>
      </c>
      <c r="C65" s="17" t="s">
        <v>293</v>
      </c>
      <c r="D65" s="22" t="s">
        <v>294</v>
      </c>
      <c r="E65" s="109">
        <v>1.59</v>
      </c>
    </row>
    <row r="66" spans="1:5" s="24" customFormat="1" ht="15.75">
      <c r="A66" s="16">
        <v>43534</v>
      </c>
      <c r="B66" s="138">
        <v>44</v>
      </c>
      <c r="C66" s="17" t="s">
        <v>68</v>
      </c>
      <c r="D66" s="22" t="s">
        <v>295</v>
      </c>
      <c r="E66" s="109">
        <v>114.41</v>
      </c>
    </row>
    <row r="67" spans="1:5" s="24" customFormat="1" ht="15.75">
      <c r="A67" s="16">
        <v>43535</v>
      </c>
      <c r="B67" s="138">
        <v>45</v>
      </c>
      <c r="C67" s="17" t="s">
        <v>164</v>
      </c>
      <c r="D67" s="22" t="s">
        <v>59</v>
      </c>
      <c r="E67" s="109">
        <v>3.5</v>
      </c>
    </row>
    <row r="68" spans="1:5" s="24" customFormat="1" ht="15.75">
      <c r="A68" s="16">
        <v>43535</v>
      </c>
      <c r="B68" s="138"/>
      <c r="C68" s="17" t="s">
        <v>46</v>
      </c>
      <c r="D68" s="22" t="s">
        <v>43</v>
      </c>
      <c r="E68" s="109">
        <v>3.05</v>
      </c>
    </row>
    <row r="69" spans="1:5" s="24" customFormat="1" ht="15.75">
      <c r="A69" s="16">
        <v>43535</v>
      </c>
      <c r="B69" s="138">
        <v>46</v>
      </c>
      <c r="C69" s="17" t="s">
        <v>296</v>
      </c>
      <c r="D69" s="22" t="s">
        <v>57</v>
      </c>
      <c r="E69" s="109">
        <v>9</v>
      </c>
    </row>
    <row r="70" spans="1:5" s="24" customFormat="1" ht="15.75">
      <c r="A70" s="16">
        <v>43536</v>
      </c>
      <c r="B70" s="138">
        <v>47</v>
      </c>
      <c r="C70" s="17" t="s">
        <v>484</v>
      </c>
      <c r="D70" s="22" t="s">
        <v>43</v>
      </c>
      <c r="E70" s="109">
        <v>180</v>
      </c>
    </row>
    <row r="71" spans="1:5" s="24" customFormat="1" ht="15.75">
      <c r="A71" s="16">
        <v>43536</v>
      </c>
      <c r="B71" s="138">
        <v>48</v>
      </c>
      <c r="C71" s="17" t="s">
        <v>51</v>
      </c>
      <c r="D71" s="22" t="s">
        <v>52</v>
      </c>
      <c r="E71" s="109">
        <v>80</v>
      </c>
    </row>
    <row r="72" spans="1:5" s="24" customFormat="1" ht="15.75">
      <c r="A72" s="16">
        <v>43537</v>
      </c>
      <c r="B72" s="138">
        <v>49</v>
      </c>
      <c r="C72" s="17" t="s">
        <v>158</v>
      </c>
      <c r="D72" s="22" t="s">
        <v>50</v>
      </c>
      <c r="E72" s="109">
        <v>921.67</v>
      </c>
    </row>
    <row r="73" spans="1:5" s="24" customFormat="1" ht="15.75">
      <c r="A73" s="16">
        <v>43537</v>
      </c>
      <c r="B73" s="138"/>
      <c r="C73" s="17" t="s">
        <v>76</v>
      </c>
      <c r="D73" s="22" t="s">
        <v>43</v>
      </c>
      <c r="E73" s="109">
        <v>1</v>
      </c>
    </row>
    <row r="74" spans="1:5" s="24" customFormat="1" ht="15.75">
      <c r="A74" s="16">
        <v>43538</v>
      </c>
      <c r="B74" s="138">
        <v>50</v>
      </c>
      <c r="C74" s="17" t="s">
        <v>159</v>
      </c>
      <c r="D74" s="22" t="s">
        <v>71</v>
      </c>
      <c r="E74" s="109">
        <v>3.18</v>
      </c>
    </row>
    <row r="75" spans="1:5" s="24" customFormat="1" ht="15.75">
      <c r="A75" s="16">
        <v>43538</v>
      </c>
      <c r="B75" s="138"/>
      <c r="C75" s="17" t="s">
        <v>42</v>
      </c>
      <c r="D75" s="22" t="s">
        <v>43</v>
      </c>
      <c r="E75" s="109">
        <v>1</v>
      </c>
    </row>
    <row r="76" spans="1:6" s="24" customFormat="1" ht="15.75">
      <c r="A76" s="16">
        <v>43538</v>
      </c>
      <c r="B76" s="138">
        <v>51</v>
      </c>
      <c r="C76" s="17" t="s">
        <v>283</v>
      </c>
      <c r="D76" s="22" t="s">
        <v>284</v>
      </c>
      <c r="E76" s="109">
        <v>8.99</v>
      </c>
      <c r="F76" s="24" t="s">
        <v>84</v>
      </c>
    </row>
    <row r="77" spans="1:5" s="24" customFormat="1" ht="15.75">
      <c r="A77" s="16">
        <v>43539</v>
      </c>
      <c r="B77" s="138">
        <v>52</v>
      </c>
      <c r="C77" s="17" t="s">
        <v>166</v>
      </c>
      <c r="D77" s="22" t="s">
        <v>297</v>
      </c>
      <c r="E77" s="109">
        <v>45</v>
      </c>
    </row>
    <row r="78" spans="1:5" s="24" customFormat="1" ht="15.75">
      <c r="A78" s="16">
        <v>43539</v>
      </c>
      <c r="B78" s="138"/>
      <c r="C78" s="17" t="s">
        <v>160</v>
      </c>
      <c r="D78" s="22" t="s">
        <v>43</v>
      </c>
      <c r="E78" s="109">
        <v>2.85</v>
      </c>
    </row>
    <row r="79" spans="1:5" s="24" customFormat="1" ht="15.75">
      <c r="A79" s="16">
        <v>43544</v>
      </c>
      <c r="B79" s="138">
        <v>53</v>
      </c>
      <c r="C79" s="17" t="s">
        <v>83</v>
      </c>
      <c r="D79" s="22" t="s">
        <v>298</v>
      </c>
      <c r="E79" s="109">
        <v>310</v>
      </c>
    </row>
    <row r="80" spans="1:5" s="24" customFormat="1" ht="15.75">
      <c r="A80" s="16">
        <v>43546</v>
      </c>
      <c r="B80" s="138">
        <v>54</v>
      </c>
      <c r="C80" s="17" t="s">
        <v>166</v>
      </c>
      <c r="D80" s="22" t="s">
        <v>297</v>
      </c>
      <c r="E80" s="109">
        <v>5</v>
      </c>
    </row>
    <row r="81" spans="1:5" s="24" customFormat="1" ht="15.75">
      <c r="A81" s="16">
        <v>43547</v>
      </c>
      <c r="B81" s="138">
        <v>55</v>
      </c>
      <c r="C81" s="17" t="s">
        <v>68</v>
      </c>
      <c r="D81" s="22" t="s">
        <v>299</v>
      </c>
      <c r="E81" s="109">
        <v>53.62</v>
      </c>
    </row>
    <row r="82" spans="1:5" s="24" customFormat="1" ht="15.75">
      <c r="A82" s="16">
        <v>43549</v>
      </c>
      <c r="B82" s="138">
        <v>56</v>
      </c>
      <c r="C82" s="17" t="s">
        <v>223</v>
      </c>
      <c r="D82" s="22" t="s">
        <v>490</v>
      </c>
      <c r="E82" s="109">
        <v>46.57</v>
      </c>
    </row>
    <row r="83" spans="1:5" s="24" customFormat="1" ht="15.75">
      <c r="A83" s="16">
        <v>43549</v>
      </c>
      <c r="B83" s="138"/>
      <c r="C83" s="17" t="s">
        <v>42</v>
      </c>
      <c r="D83" s="22" t="s">
        <v>43</v>
      </c>
      <c r="E83" s="109">
        <v>1</v>
      </c>
    </row>
    <row r="84" spans="1:5" s="24" customFormat="1" ht="15.75">
      <c r="A84" s="16">
        <v>43553</v>
      </c>
      <c r="B84" s="138">
        <v>57</v>
      </c>
      <c r="C84" s="30" t="s">
        <v>563</v>
      </c>
      <c r="D84" s="23" t="s">
        <v>480</v>
      </c>
      <c r="E84" s="129">
        <v>168.56</v>
      </c>
    </row>
    <row r="85" spans="1:5" s="24" customFormat="1" ht="15.75">
      <c r="A85" s="16">
        <v>43553</v>
      </c>
      <c r="B85" s="138">
        <v>58</v>
      </c>
      <c r="C85" s="30" t="s">
        <v>563</v>
      </c>
      <c r="D85" s="23" t="s">
        <v>329</v>
      </c>
      <c r="E85" s="129">
        <v>297.36</v>
      </c>
    </row>
    <row r="86" spans="1:5" s="24" customFormat="1" ht="15.75">
      <c r="A86" s="16">
        <v>43553</v>
      </c>
      <c r="B86" s="138">
        <v>59</v>
      </c>
      <c r="C86" s="30" t="s">
        <v>563</v>
      </c>
      <c r="D86" s="23" t="s">
        <v>481</v>
      </c>
      <c r="E86" s="129">
        <v>601.8</v>
      </c>
    </row>
    <row r="87" spans="1:5" s="24" customFormat="1" ht="15.75">
      <c r="A87" s="16">
        <v>43553</v>
      </c>
      <c r="B87" s="138">
        <v>60</v>
      </c>
      <c r="C87" s="30" t="s">
        <v>565</v>
      </c>
      <c r="D87" s="23" t="s">
        <v>488</v>
      </c>
      <c r="E87" s="129">
        <v>408</v>
      </c>
    </row>
    <row r="88" spans="1:5" s="24" customFormat="1" ht="15.75">
      <c r="A88" s="16">
        <v>43553</v>
      </c>
      <c r="B88" s="138">
        <v>61</v>
      </c>
      <c r="C88" s="30" t="s">
        <v>564</v>
      </c>
      <c r="D88" s="23" t="s">
        <v>489</v>
      </c>
      <c r="E88" s="129">
        <v>211.2</v>
      </c>
    </row>
    <row r="89" spans="1:5" s="24" customFormat="1" ht="15.75">
      <c r="A89" s="16"/>
      <c r="B89" s="138"/>
      <c r="C89" s="17"/>
      <c r="D89" s="22"/>
      <c r="E89" s="109"/>
    </row>
    <row r="90" spans="1:5" s="24" customFormat="1" ht="15.75">
      <c r="A90" s="16"/>
      <c r="B90" s="138"/>
      <c r="C90" s="17"/>
      <c r="D90" s="22"/>
      <c r="E90" s="109"/>
    </row>
    <row r="91" spans="1:5" s="24" customFormat="1" ht="15.75">
      <c r="A91" s="16"/>
      <c r="B91" s="138"/>
      <c r="C91" s="17"/>
      <c r="D91" s="23"/>
      <c r="E91" s="129"/>
    </row>
    <row r="92" spans="1:8" s="24" customFormat="1" ht="15.75">
      <c r="A92" s="16"/>
      <c r="B92" s="138"/>
      <c r="C92" s="17"/>
      <c r="D92" s="23"/>
      <c r="E92" s="129"/>
      <c r="H92" s="24" t="s">
        <v>12</v>
      </c>
    </row>
    <row r="93" spans="3:5" ht="15.75" thickBot="1">
      <c r="C93" s="17"/>
      <c r="D93" s="23"/>
      <c r="E93" s="34"/>
    </row>
    <row r="94" spans="1:5" ht="16.5" thickBot="1">
      <c r="A94" s="33">
        <v>43554</v>
      </c>
      <c r="C94" s="18" t="s">
        <v>34</v>
      </c>
      <c r="D94" s="19" t="s">
        <v>35</v>
      </c>
      <c r="E94" s="14">
        <f>SUM(E6:E92)</f>
        <v>18705.74</v>
      </c>
    </row>
    <row r="97" spans="1:5" s="24" customFormat="1" ht="15.75">
      <c r="A97" s="112" t="s">
        <v>25</v>
      </c>
      <c r="B97" s="139"/>
      <c r="C97" s="18"/>
      <c r="D97" s="19"/>
      <c r="E97" s="109"/>
    </row>
    <row r="98" spans="1:5" s="24" customFormat="1" ht="15.75">
      <c r="A98" s="113" t="s">
        <v>2</v>
      </c>
      <c r="B98" s="139" t="s">
        <v>30</v>
      </c>
      <c r="C98" s="24" t="s">
        <v>31</v>
      </c>
      <c r="D98" s="36" t="s">
        <v>32</v>
      </c>
      <c r="E98" s="109" t="s">
        <v>278</v>
      </c>
    </row>
    <row r="99" spans="1:5" s="24" customFormat="1" ht="15.75">
      <c r="A99" s="113"/>
      <c r="B99" s="139"/>
      <c r="D99" s="36"/>
      <c r="E99" s="109"/>
    </row>
    <row r="100" spans="1:5" s="24" customFormat="1" ht="15.75">
      <c r="A100" s="16"/>
      <c r="B100" s="138"/>
      <c r="C100" s="18" t="s">
        <v>36</v>
      </c>
      <c r="D100" s="19"/>
      <c r="E100" s="44">
        <f>E94</f>
        <v>18705.74</v>
      </c>
    </row>
    <row r="101" spans="1:5" s="24" customFormat="1" ht="15.75">
      <c r="A101" s="16">
        <v>43557</v>
      </c>
      <c r="B101" s="138"/>
      <c r="C101" s="17" t="s">
        <v>46</v>
      </c>
      <c r="D101" s="22" t="s">
        <v>43</v>
      </c>
      <c r="E101" s="109">
        <v>3.05</v>
      </c>
    </row>
    <row r="102" spans="1:5" s="24" customFormat="1" ht="15.75">
      <c r="A102" s="16">
        <v>43557</v>
      </c>
      <c r="B102" s="138">
        <v>62</v>
      </c>
      <c r="C102" s="17" t="s">
        <v>56</v>
      </c>
      <c r="D102" s="22" t="s">
        <v>300</v>
      </c>
      <c r="E102" s="109">
        <v>15</v>
      </c>
    </row>
    <row r="103" spans="1:5" s="24" customFormat="1" ht="15.75">
      <c r="A103" s="16">
        <v>43560</v>
      </c>
      <c r="B103" s="138">
        <v>63</v>
      </c>
      <c r="C103" s="17" t="s">
        <v>212</v>
      </c>
      <c r="D103" s="22" t="s">
        <v>50</v>
      </c>
      <c r="E103" s="109">
        <v>921.67</v>
      </c>
    </row>
    <row r="104" spans="1:5" s="24" customFormat="1" ht="15.75">
      <c r="A104" s="16">
        <v>43560</v>
      </c>
      <c r="B104" s="138"/>
      <c r="C104" s="17" t="s">
        <v>76</v>
      </c>
      <c r="D104" s="22" t="s">
        <v>43</v>
      </c>
      <c r="E104" s="109">
        <v>1</v>
      </c>
    </row>
    <row r="105" spans="1:5" s="24" customFormat="1" ht="15.75">
      <c r="A105" s="16">
        <v>43560</v>
      </c>
      <c r="B105" s="138">
        <v>64</v>
      </c>
      <c r="C105" s="17" t="s">
        <v>222</v>
      </c>
      <c r="D105" s="22" t="s">
        <v>491</v>
      </c>
      <c r="E105" s="109">
        <v>79.26</v>
      </c>
    </row>
    <row r="106" spans="1:5" s="24" customFormat="1" ht="15.75">
      <c r="A106" s="16">
        <v>43560</v>
      </c>
      <c r="B106" s="138"/>
      <c r="C106" s="17" t="s">
        <v>42</v>
      </c>
      <c r="D106" s="22" t="s">
        <v>43</v>
      </c>
      <c r="E106" s="109">
        <v>1</v>
      </c>
    </row>
    <row r="107" spans="1:5" s="24" customFormat="1" ht="15.75">
      <c r="A107" s="16">
        <v>43563</v>
      </c>
      <c r="B107" s="138"/>
      <c r="C107" s="17" t="s">
        <v>79</v>
      </c>
      <c r="D107" s="22" t="s">
        <v>43</v>
      </c>
      <c r="E107" s="109">
        <v>28.37</v>
      </c>
    </row>
    <row r="108" spans="1:5" s="24" customFormat="1" ht="15.75">
      <c r="A108" s="16">
        <v>43563</v>
      </c>
      <c r="B108" s="138"/>
      <c r="C108" s="17" t="s">
        <v>47</v>
      </c>
      <c r="D108" s="22" t="s">
        <v>43</v>
      </c>
      <c r="E108" s="109">
        <v>8.33</v>
      </c>
    </row>
    <row r="109" spans="1:5" s="24" customFormat="1" ht="15.75">
      <c r="A109" s="16">
        <v>43565</v>
      </c>
      <c r="B109" s="138">
        <v>65</v>
      </c>
      <c r="C109" s="17" t="s">
        <v>56</v>
      </c>
      <c r="D109" s="22" t="s">
        <v>300</v>
      </c>
      <c r="E109" s="109">
        <v>36</v>
      </c>
    </row>
    <row r="110" spans="1:5" s="24" customFormat="1" ht="15.75">
      <c r="A110" s="16">
        <v>43565</v>
      </c>
      <c r="B110" s="138">
        <v>66</v>
      </c>
      <c r="C110" s="17" t="s">
        <v>66</v>
      </c>
      <c r="D110" s="22" t="s">
        <v>310</v>
      </c>
      <c r="E110" s="109">
        <v>196.03</v>
      </c>
    </row>
    <row r="111" spans="1:5" s="24" customFormat="1" ht="15.75">
      <c r="A111" s="16">
        <v>43565</v>
      </c>
      <c r="B111" s="138"/>
      <c r="C111" s="17" t="s">
        <v>42</v>
      </c>
      <c r="D111" s="22" t="s">
        <v>43</v>
      </c>
      <c r="E111" s="109">
        <v>1</v>
      </c>
    </row>
    <row r="112" spans="1:5" s="24" customFormat="1" ht="15.75">
      <c r="A112" s="16">
        <v>43567</v>
      </c>
      <c r="B112" s="138">
        <v>67</v>
      </c>
      <c r="C112" s="17" t="s">
        <v>544</v>
      </c>
      <c r="D112" s="22" t="s">
        <v>297</v>
      </c>
      <c r="E112" s="109">
        <v>17</v>
      </c>
    </row>
    <row r="113" spans="1:5" s="24" customFormat="1" ht="15.75">
      <c r="A113" s="16">
        <v>43567</v>
      </c>
      <c r="B113" s="138">
        <v>68</v>
      </c>
      <c r="C113" s="17" t="s">
        <v>302</v>
      </c>
      <c r="D113" s="22" t="s">
        <v>303</v>
      </c>
      <c r="E113" s="109">
        <v>16.84</v>
      </c>
    </row>
    <row r="114" spans="1:5" s="24" customFormat="1" ht="15.75">
      <c r="A114" s="16">
        <v>43567</v>
      </c>
      <c r="B114" s="138"/>
      <c r="C114" s="17" t="s">
        <v>160</v>
      </c>
      <c r="D114" s="22" t="s">
        <v>43</v>
      </c>
      <c r="E114" s="109">
        <v>0.85</v>
      </c>
    </row>
    <row r="115" spans="1:5" s="24" customFormat="1" ht="15.75">
      <c r="A115" s="16">
        <v>43571</v>
      </c>
      <c r="B115" s="138">
        <v>69</v>
      </c>
      <c r="C115" s="17" t="s">
        <v>304</v>
      </c>
      <c r="D115" s="22" t="s">
        <v>52</v>
      </c>
      <c r="E115" s="109">
        <v>80</v>
      </c>
    </row>
    <row r="116" spans="1:5" s="24" customFormat="1" ht="15.75">
      <c r="A116" s="16">
        <v>43574</v>
      </c>
      <c r="B116" s="138">
        <v>70</v>
      </c>
      <c r="C116" s="17" t="s">
        <v>305</v>
      </c>
      <c r="D116" s="22" t="s">
        <v>306</v>
      </c>
      <c r="E116" s="109">
        <v>25.9</v>
      </c>
    </row>
    <row r="117" spans="1:5" s="24" customFormat="1" ht="15.75">
      <c r="A117" s="16">
        <v>43581</v>
      </c>
      <c r="B117" s="138">
        <v>71</v>
      </c>
      <c r="C117" s="17" t="s">
        <v>223</v>
      </c>
      <c r="D117" s="22" t="s">
        <v>490</v>
      </c>
      <c r="E117" s="109">
        <v>30.61</v>
      </c>
    </row>
    <row r="118" spans="1:5" s="24" customFormat="1" ht="15.75">
      <c r="A118" s="16">
        <v>43581</v>
      </c>
      <c r="B118" s="138"/>
      <c r="C118" s="17" t="s">
        <v>42</v>
      </c>
      <c r="D118" s="22" t="s">
        <v>43</v>
      </c>
      <c r="E118" s="109">
        <v>1</v>
      </c>
    </row>
    <row r="119" spans="1:5" s="24" customFormat="1" ht="15.75">
      <c r="A119" s="16">
        <v>43581</v>
      </c>
      <c r="B119" s="138">
        <v>72</v>
      </c>
      <c r="C119" s="17" t="s">
        <v>72</v>
      </c>
      <c r="D119" s="22" t="s">
        <v>71</v>
      </c>
      <c r="E119" s="109">
        <v>15.8</v>
      </c>
    </row>
    <row r="120" spans="1:5" s="24" customFormat="1" ht="15.75">
      <c r="A120" s="16">
        <v>43581</v>
      </c>
      <c r="B120" s="138">
        <v>73</v>
      </c>
      <c r="C120" s="17" t="s">
        <v>70</v>
      </c>
      <c r="D120" s="22" t="s">
        <v>71</v>
      </c>
      <c r="E120" s="109">
        <v>229.53</v>
      </c>
    </row>
    <row r="121" spans="1:5" s="24" customFormat="1" ht="15.75">
      <c r="A121" s="16">
        <v>43581</v>
      </c>
      <c r="B121" s="138"/>
      <c r="C121" s="17" t="s">
        <v>42</v>
      </c>
      <c r="D121" s="22" t="s">
        <v>43</v>
      </c>
      <c r="E121" s="109">
        <v>2</v>
      </c>
    </row>
    <row r="122" spans="1:5" s="24" customFormat="1" ht="15.75">
      <c r="A122" s="16">
        <v>43585</v>
      </c>
      <c r="B122" s="138">
        <v>74</v>
      </c>
      <c r="C122" s="30" t="s">
        <v>566</v>
      </c>
      <c r="D122" s="23" t="s">
        <v>480</v>
      </c>
      <c r="E122" s="129">
        <v>168.56</v>
      </c>
    </row>
    <row r="123" spans="1:5" s="24" customFormat="1" ht="15.75">
      <c r="A123" s="16">
        <v>43585</v>
      </c>
      <c r="B123" s="138">
        <v>75</v>
      </c>
      <c r="C123" s="30" t="s">
        <v>566</v>
      </c>
      <c r="D123" s="23" t="s">
        <v>329</v>
      </c>
      <c r="E123" s="129">
        <v>226.56</v>
      </c>
    </row>
    <row r="124" spans="1:5" s="24" customFormat="1" ht="15.75">
      <c r="A124" s="16">
        <v>43585</v>
      </c>
      <c r="B124" s="138">
        <v>76</v>
      </c>
      <c r="C124" s="30" t="s">
        <v>566</v>
      </c>
      <c r="D124" s="23" t="s">
        <v>481</v>
      </c>
      <c r="E124" s="129">
        <v>601.8</v>
      </c>
    </row>
    <row r="125" spans="1:5" s="24" customFormat="1" ht="15.75">
      <c r="A125" s="16">
        <v>43585</v>
      </c>
      <c r="B125" s="138">
        <v>77</v>
      </c>
      <c r="C125" s="30" t="s">
        <v>53</v>
      </c>
      <c r="D125" s="23" t="s">
        <v>330</v>
      </c>
      <c r="E125" s="129">
        <v>900</v>
      </c>
    </row>
    <row r="126" spans="1:5" s="24" customFormat="1" ht="15.75">
      <c r="A126" s="16">
        <v>43587</v>
      </c>
      <c r="B126" s="138">
        <v>78</v>
      </c>
      <c r="C126" s="17" t="s">
        <v>41</v>
      </c>
      <c r="D126" s="22" t="s">
        <v>485</v>
      </c>
      <c r="E126" s="109">
        <v>722.08</v>
      </c>
    </row>
    <row r="127" spans="1:5" s="24" customFormat="1" ht="15.75">
      <c r="A127" s="16">
        <v>43588</v>
      </c>
      <c r="B127" s="138"/>
      <c r="C127" s="17" t="s">
        <v>46</v>
      </c>
      <c r="D127" s="22" t="s">
        <v>43</v>
      </c>
      <c r="E127" s="109">
        <v>3.05</v>
      </c>
    </row>
    <row r="128" spans="1:5" s="24" customFormat="1" ht="15.75">
      <c r="A128" s="16">
        <v>43588</v>
      </c>
      <c r="B128" s="138">
        <v>79</v>
      </c>
      <c r="C128" s="17" t="s">
        <v>214</v>
      </c>
      <c r="D128" s="22" t="s">
        <v>50</v>
      </c>
      <c r="E128" s="109">
        <v>921.67</v>
      </c>
    </row>
    <row r="129" spans="1:5" s="24" customFormat="1" ht="15.75">
      <c r="A129" s="16">
        <v>43588</v>
      </c>
      <c r="B129" s="138"/>
      <c r="C129" s="17" t="s">
        <v>76</v>
      </c>
      <c r="D129" s="22" t="s">
        <v>43</v>
      </c>
      <c r="E129" s="109">
        <v>1</v>
      </c>
    </row>
    <row r="130" spans="1:5" s="24" customFormat="1" ht="15.75">
      <c r="A130" s="16">
        <v>43593</v>
      </c>
      <c r="B130" s="138">
        <v>80</v>
      </c>
      <c r="C130" s="17" t="s">
        <v>222</v>
      </c>
      <c r="D130" s="22" t="s">
        <v>491</v>
      </c>
      <c r="E130" s="109">
        <v>77.92</v>
      </c>
    </row>
    <row r="131" spans="1:5" s="24" customFormat="1" ht="15.75">
      <c r="A131" s="16">
        <v>43593</v>
      </c>
      <c r="B131" s="138"/>
      <c r="C131" s="17" t="s">
        <v>42</v>
      </c>
      <c r="D131" s="22" t="s">
        <v>43</v>
      </c>
      <c r="E131" s="109">
        <v>1</v>
      </c>
    </row>
    <row r="132" spans="1:5" s="24" customFormat="1" ht="15.75">
      <c r="A132" s="16">
        <v>43593</v>
      </c>
      <c r="B132" s="138"/>
      <c r="C132" s="17" t="s">
        <v>47</v>
      </c>
      <c r="D132" s="22" t="s">
        <v>43</v>
      </c>
      <c r="E132" s="109">
        <v>8.33</v>
      </c>
    </row>
    <row r="133" spans="1:5" s="24" customFormat="1" ht="15.75">
      <c r="A133" s="16">
        <v>43593</v>
      </c>
      <c r="B133" s="138">
        <v>81</v>
      </c>
      <c r="C133" s="17" t="s">
        <v>307</v>
      </c>
      <c r="D133" s="22" t="s">
        <v>308</v>
      </c>
      <c r="E133" s="109">
        <v>45</v>
      </c>
    </row>
    <row r="134" spans="1:5" s="24" customFormat="1" ht="15.75">
      <c r="A134" s="16">
        <v>43594</v>
      </c>
      <c r="B134" s="138">
        <v>82</v>
      </c>
      <c r="C134" s="17" t="s">
        <v>274</v>
      </c>
      <c r="D134" s="22" t="s">
        <v>297</v>
      </c>
      <c r="E134" s="109">
        <v>15</v>
      </c>
    </row>
    <row r="135" spans="1:5" s="24" customFormat="1" ht="15.75">
      <c r="A135" s="16">
        <v>43594</v>
      </c>
      <c r="B135" s="138">
        <v>83</v>
      </c>
      <c r="C135" s="17" t="s">
        <v>53</v>
      </c>
      <c r="D135" s="22" t="s">
        <v>309</v>
      </c>
      <c r="E135" s="109">
        <v>640</v>
      </c>
    </row>
    <row r="136" spans="1:5" s="24" customFormat="1" ht="15.75">
      <c r="A136" s="16">
        <v>43599</v>
      </c>
      <c r="B136" s="138">
        <v>84</v>
      </c>
      <c r="C136" s="17" t="s">
        <v>234</v>
      </c>
      <c r="D136" s="22" t="s">
        <v>57</v>
      </c>
      <c r="E136" s="109">
        <v>8.55</v>
      </c>
    </row>
    <row r="137" spans="1:5" s="24" customFormat="1" ht="15.75">
      <c r="A137" s="16">
        <v>43599</v>
      </c>
      <c r="B137" s="138">
        <v>85</v>
      </c>
      <c r="C137" s="17" t="s">
        <v>236</v>
      </c>
      <c r="D137" s="22" t="s">
        <v>50</v>
      </c>
      <c r="E137" s="109">
        <v>519</v>
      </c>
    </row>
    <row r="138" spans="1:5" s="24" customFormat="1" ht="15.75">
      <c r="A138" s="16">
        <v>43599</v>
      </c>
      <c r="B138" s="138">
        <v>86</v>
      </c>
      <c r="C138" s="17" t="s">
        <v>235</v>
      </c>
      <c r="D138" s="22" t="s">
        <v>310</v>
      </c>
      <c r="E138" s="109">
        <v>512.74</v>
      </c>
    </row>
    <row r="139" spans="1:5" s="24" customFormat="1" ht="15.75">
      <c r="A139" s="16">
        <v>43600</v>
      </c>
      <c r="B139" s="138">
        <v>87</v>
      </c>
      <c r="C139" s="17" t="s">
        <v>307</v>
      </c>
      <c r="D139" s="22" t="s">
        <v>308</v>
      </c>
      <c r="E139" s="109">
        <v>10</v>
      </c>
    </row>
    <row r="140" spans="1:5" s="24" customFormat="1" ht="15.75">
      <c r="A140" s="16">
        <v>43600</v>
      </c>
      <c r="B140" s="138">
        <v>88</v>
      </c>
      <c r="C140" s="17" t="s">
        <v>311</v>
      </c>
      <c r="D140" s="22" t="s">
        <v>308</v>
      </c>
      <c r="E140" s="109">
        <v>70</v>
      </c>
    </row>
    <row r="141" spans="1:5" s="24" customFormat="1" ht="15.75">
      <c r="A141" s="16">
        <v>43600</v>
      </c>
      <c r="B141" s="138">
        <v>89</v>
      </c>
      <c r="C141" s="17" t="s">
        <v>545</v>
      </c>
      <c r="D141" s="22" t="s">
        <v>312</v>
      </c>
      <c r="E141" s="109">
        <v>38.2</v>
      </c>
    </row>
    <row r="142" spans="1:5" s="24" customFormat="1" ht="15.75">
      <c r="A142" s="16">
        <v>1675</v>
      </c>
      <c r="B142" s="138">
        <v>90</v>
      </c>
      <c r="C142" s="17" t="s">
        <v>239</v>
      </c>
      <c r="D142" s="22" t="s">
        <v>313</v>
      </c>
      <c r="E142" s="109">
        <v>10.75</v>
      </c>
    </row>
    <row r="143" spans="1:5" s="24" customFormat="1" ht="15.75">
      <c r="A143" s="16">
        <v>43609</v>
      </c>
      <c r="B143" s="138">
        <v>91</v>
      </c>
      <c r="C143" s="30" t="s">
        <v>474</v>
      </c>
      <c r="D143" s="22" t="s">
        <v>50</v>
      </c>
      <c r="E143" s="109">
        <v>921.67</v>
      </c>
    </row>
    <row r="144" spans="1:5" s="24" customFormat="1" ht="15.75">
      <c r="A144" s="16">
        <v>43609</v>
      </c>
      <c r="B144" s="138"/>
      <c r="C144" s="17" t="s">
        <v>76</v>
      </c>
      <c r="D144" s="22" t="s">
        <v>43</v>
      </c>
      <c r="E144" s="109">
        <v>1</v>
      </c>
    </row>
    <row r="145" spans="1:5" s="24" customFormat="1" ht="15.75">
      <c r="A145" s="16">
        <v>43612</v>
      </c>
      <c r="B145" s="138">
        <v>92</v>
      </c>
      <c r="C145" s="17" t="s">
        <v>223</v>
      </c>
      <c r="D145" s="22" t="s">
        <v>490</v>
      </c>
      <c r="E145" s="109">
        <v>30.01</v>
      </c>
    </row>
    <row r="146" spans="1:5" s="24" customFormat="1" ht="15.75">
      <c r="A146" s="16">
        <v>43612</v>
      </c>
      <c r="B146" s="138"/>
      <c r="C146" s="17" t="s">
        <v>42</v>
      </c>
      <c r="D146" s="22" t="s">
        <v>43</v>
      </c>
      <c r="E146" s="109">
        <v>1</v>
      </c>
    </row>
    <row r="147" spans="1:5" s="24" customFormat="1" ht="15.75">
      <c r="A147" s="16">
        <v>43613</v>
      </c>
      <c r="B147" s="138">
        <v>93</v>
      </c>
      <c r="C147" s="17" t="s">
        <v>248</v>
      </c>
      <c r="D147" s="22" t="s">
        <v>314</v>
      </c>
      <c r="E147" s="109">
        <v>22</v>
      </c>
    </row>
    <row r="148" spans="1:5" s="24" customFormat="1" ht="15.75">
      <c r="A148" s="16">
        <v>43615</v>
      </c>
      <c r="B148" s="138">
        <v>94</v>
      </c>
      <c r="C148" s="17" t="s">
        <v>568</v>
      </c>
      <c r="D148" s="22" t="s">
        <v>315</v>
      </c>
      <c r="E148" s="109">
        <v>145</v>
      </c>
    </row>
    <row r="149" spans="1:5" s="24" customFormat="1" ht="15.75">
      <c r="A149" s="16">
        <v>43616</v>
      </c>
      <c r="B149" s="138">
        <v>95</v>
      </c>
      <c r="C149" s="30" t="s">
        <v>498</v>
      </c>
      <c r="D149" s="23" t="s">
        <v>480</v>
      </c>
      <c r="E149" s="129">
        <v>168.56</v>
      </c>
    </row>
    <row r="150" spans="1:5" s="24" customFormat="1" ht="15.75">
      <c r="A150" s="16">
        <v>43616</v>
      </c>
      <c r="B150" s="138">
        <v>96</v>
      </c>
      <c r="C150" s="30" t="s">
        <v>498</v>
      </c>
      <c r="D150" s="23" t="s">
        <v>329</v>
      </c>
      <c r="E150" s="129">
        <v>297.36</v>
      </c>
    </row>
    <row r="151" spans="1:5" s="24" customFormat="1" ht="15.75">
      <c r="A151" s="16">
        <v>43619</v>
      </c>
      <c r="B151" s="138"/>
      <c r="C151" s="17" t="s">
        <v>46</v>
      </c>
      <c r="D151" s="22" t="s">
        <v>43</v>
      </c>
      <c r="E151" s="109">
        <v>3.05</v>
      </c>
    </row>
    <row r="152" spans="1:5" s="24" customFormat="1" ht="15.75">
      <c r="A152" s="16">
        <v>43620</v>
      </c>
      <c r="B152" s="138">
        <v>97</v>
      </c>
      <c r="C152" s="17" t="s">
        <v>222</v>
      </c>
      <c r="D152" s="22" t="s">
        <v>491</v>
      </c>
      <c r="E152" s="109">
        <v>74.13</v>
      </c>
    </row>
    <row r="153" spans="1:5" s="24" customFormat="1" ht="15.75">
      <c r="A153" s="16">
        <v>43620</v>
      </c>
      <c r="B153" s="138"/>
      <c r="C153" s="17" t="s">
        <v>42</v>
      </c>
      <c r="D153" s="22" t="s">
        <v>43</v>
      </c>
      <c r="E153" s="109">
        <v>1</v>
      </c>
    </row>
    <row r="154" spans="1:5" s="24" customFormat="1" ht="15.75">
      <c r="A154" s="16">
        <v>43622</v>
      </c>
      <c r="B154" s="138">
        <v>98</v>
      </c>
      <c r="C154" s="17" t="s">
        <v>546</v>
      </c>
      <c r="D154" s="22" t="s">
        <v>316</v>
      </c>
      <c r="E154" s="109">
        <v>40.65</v>
      </c>
    </row>
    <row r="155" spans="1:5" s="24" customFormat="1" ht="15.75">
      <c r="A155" s="16">
        <v>43623</v>
      </c>
      <c r="B155" s="138">
        <v>99</v>
      </c>
      <c r="C155" s="17" t="s">
        <v>317</v>
      </c>
      <c r="D155" s="22" t="s">
        <v>297</v>
      </c>
      <c r="E155" s="109">
        <v>28.4</v>
      </c>
    </row>
    <row r="156" spans="1:5" s="24" customFormat="1" ht="15.75">
      <c r="A156" s="16">
        <v>43623</v>
      </c>
      <c r="B156" s="138">
        <v>100</v>
      </c>
      <c r="C156" s="17" t="s">
        <v>73</v>
      </c>
      <c r="D156" s="22" t="s">
        <v>298</v>
      </c>
      <c r="E156" s="109">
        <v>798</v>
      </c>
    </row>
    <row r="157" spans="1:5" s="24" customFormat="1" ht="15.75">
      <c r="A157" s="16">
        <v>43625</v>
      </c>
      <c r="B157" s="138">
        <v>101</v>
      </c>
      <c r="C157" s="17" t="s">
        <v>317</v>
      </c>
      <c r="D157" s="22" t="s">
        <v>297</v>
      </c>
      <c r="E157" s="109">
        <v>15.8</v>
      </c>
    </row>
    <row r="158" spans="1:5" s="24" customFormat="1" ht="15.75">
      <c r="A158" s="16">
        <v>43626</v>
      </c>
      <c r="B158" s="138"/>
      <c r="C158" s="17" t="s">
        <v>47</v>
      </c>
      <c r="D158" s="22" t="s">
        <v>43</v>
      </c>
      <c r="E158" s="109">
        <v>8.33</v>
      </c>
    </row>
    <row r="159" spans="1:5" s="24" customFormat="1" ht="15.75">
      <c r="A159" s="16">
        <v>43626</v>
      </c>
      <c r="B159" s="138">
        <v>102</v>
      </c>
      <c r="C159" s="17" t="s">
        <v>285</v>
      </c>
      <c r="D159" s="22" t="s">
        <v>310</v>
      </c>
      <c r="E159" s="109">
        <v>196.03</v>
      </c>
    </row>
    <row r="160" spans="1:5" s="24" customFormat="1" ht="15.75">
      <c r="A160" s="16">
        <v>43626</v>
      </c>
      <c r="B160" s="138"/>
      <c r="C160" s="17" t="s">
        <v>42</v>
      </c>
      <c r="D160" s="22" t="s">
        <v>43</v>
      </c>
      <c r="E160" s="109">
        <v>1</v>
      </c>
    </row>
    <row r="161" spans="1:5" s="24" customFormat="1" ht="15.75">
      <c r="A161" s="16">
        <v>39975</v>
      </c>
      <c r="B161" s="138">
        <v>103</v>
      </c>
      <c r="C161" s="17" t="s">
        <v>492</v>
      </c>
      <c r="D161" s="22" t="s">
        <v>59</v>
      </c>
      <c r="E161" s="109">
        <v>32</v>
      </c>
    </row>
    <row r="162" spans="1:5" s="24" customFormat="1" ht="15.75">
      <c r="A162" s="16">
        <v>43628</v>
      </c>
      <c r="B162" s="138">
        <v>104</v>
      </c>
      <c r="C162" s="17" t="s">
        <v>248</v>
      </c>
      <c r="D162" s="22" t="s">
        <v>314</v>
      </c>
      <c r="E162" s="109">
        <v>26.6</v>
      </c>
    </row>
    <row r="163" spans="1:5" s="24" customFormat="1" ht="15.75">
      <c r="A163" s="16">
        <v>43629</v>
      </c>
      <c r="B163" s="138">
        <v>105</v>
      </c>
      <c r="C163" s="17" t="s">
        <v>318</v>
      </c>
      <c r="D163" s="22" t="s">
        <v>43</v>
      </c>
      <c r="E163" s="109">
        <v>160</v>
      </c>
    </row>
    <row r="164" spans="1:5" s="24" customFormat="1" ht="15.75">
      <c r="A164" s="16">
        <v>43631</v>
      </c>
      <c r="B164" s="138">
        <v>106</v>
      </c>
      <c r="C164" s="17" t="s">
        <v>319</v>
      </c>
      <c r="D164" s="22" t="s">
        <v>320</v>
      </c>
      <c r="E164" s="109">
        <v>300</v>
      </c>
    </row>
    <row r="165" spans="1:5" s="24" customFormat="1" ht="15.75">
      <c r="A165" s="16">
        <v>43631</v>
      </c>
      <c r="B165" s="138">
        <v>107</v>
      </c>
      <c r="C165" s="17" t="s">
        <v>248</v>
      </c>
      <c r="D165" s="22" t="s">
        <v>321</v>
      </c>
      <c r="E165" s="109">
        <v>70</v>
      </c>
    </row>
    <row r="166" spans="1:6" s="24" customFormat="1" ht="15.75">
      <c r="A166" s="16">
        <v>43637</v>
      </c>
      <c r="B166" s="138">
        <v>108</v>
      </c>
      <c r="C166" s="17" t="s">
        <v>63</v>
      </c>
      <c r="D166" s="22" t="s">
        <v>301</v>
      </c>
      <c r="E166" s="109">
        <v>420</v>
      </c>
      <c r="F166" s="137" t="s">
        <v>91</v>
      </c>
    </row>
    <row r="167" spans="1:5" s="24" customFormat="1" ht="15.75">
      <c r="A167" s="16">
        <v>43637</v>
      </c>
      <c r="B167" s="138">
        <v>109</v>
      </c>
      <c r="C167" s="17" t="s">
        <v>216</v>
      </c>
      <c r="D167" s="22" t="s">
        <v>50</v>
      </c>
      <c r="E167" s="109">
        <v>921.67</v>
      </c>
    </row>
    <row r="168" spans="1:5" s="24" customFormat="1" ht="15.75">
      <c r="A168" s="16">
        <v>43637</v>
      </c>
      <c r="B168" s="138"/>
      <c r="C168" s="17" t="s">
        <v>76</v>
      </c>
      <c r="D168" s="22" t="s">
        <v>43</v>
      </c>
      <c r="E168" s="109">
        <v>1</v>
      </c>
    </row>
    <row r="169" spans="1:5" s="24" customFormat="1" ht="15.75">
      <c r="A169" s="16">
        <v>43637</v>
      </c>
      <c r="B169" s="138">
        <v>110</v>
      </c>
      <c r="C169" s="17" t="s">
        <v>327</v>
      </c>
      <c r="D169" s="22" t="s">
        <v>312</v>
      </c>
      <c r="E169" s="109">
        <v>27.94</v>
      </c>
    </row>
    <row r="170" spans="1:5" s="24" customFormat="1" ht="15.75">
      <c r="A170" s="16">
        <v>43638</v>
      </c>
      <c r="B170" s="138">
        <v>111</v>
      </c>
      <c r="C170" s="17" t="s">
        <v>324</v>
      </c>
      <c r="D170" s="22" t="s">
        <v>323</v>
      </c>
      <c r="E170" s="109">
        <v>60</v>
      </c>
    </row>
    <row r="171" spans="1:5" s="24" customFormat="1" ht="15.75">
      <c r="A171" s="16">
        <v>43638</v>
      </c>
      <c r="B171" s="138">
        <v>112</v>
      </c>
      <c r="C171" s="17" t="s">
        <v>325</v>
      </c>
      <c r="D171" s="22" t="s">
        <v>326</v>
      </c>
      <c r="E171" s="109">
        <v>17</v>
      </c>
    </row>
    <row r="172" spans="1:5" s="24" customFormat="1" ht="15.75">
      <c r="A172" s="16">
        <v>43641</v>
      </c>
      <c r="B172" s="138">
        <v>113</v>
      </c>
      <c r="C172" s="17" t="s">
        <v>223</v>
      </c>
      <c r="D172" s="22" t="s">
        <v>490</v>
      </c>
      <c r="E172" s="109">
        <v>31.15</v>
      </c>
    </row>
    <row r="173" spans="1:5" s="24" customFormat="1" ht="15.75">
      <c r="A173" s="16">
        <v>43641</v>
      </c>
      <c r="B173" s="138"/>
      <c r="C173" s="17" t="s">
        <v>42</v>
      </c>
      <c r="D173" s="22" t="s">
        <v>43</v>
      </c>
      <c r="E173" s="109">
        <v>1</v>
      </c>
    </row>
    <row r="174" spans="1:5" s="24" customFormat="1" ht="15.75">
      <c r="A174" s="16">
        <v>43642</v>
      </c>
      <c r="B174" s="138">
        <v>114</v>
      </c>
      <c r="C174" s="17" t="s">
        <v>41</v>
      </c>
      <c r="D174" s="22" t="s">
        <v>485</v>
      </c>
      <c r="E174" s="109">
        <v>401.94</v>
      </c>
    </row>
    <row r="175" spans="1:5" s="24" customFormat="1" ht="15.75">
      <c r="A175" s="16">
        <v>43642</v>
      </c>
      <c r="B175" s="138">
        <v>115</v>
      </c>
      <c r="C175" s="17" t="s">
        <v>164</v>
      </c>
      <c r="D175" s="22" t="s">
        <v>59</v>
      </c>
      <c r="E175" s="109">
        <v>3</v>
      </c>
    </row>
    <row r="176" spans="1:5" s="24" customFormat="1" ht="15.75">
      <c r="A176" s="16">
        <v>43643</v>
      </c>
      <c r="B176" s="138">
        <v>116</v>
      </c>
      <c r="C176" s="17" t="s">
        <v>72</v>
      </c>
      <c r="D176" s="22" t="s">
        <v>71</v>
      </c>
      <c r="E176" s="109">
        <v>15.05</v>
      </c>
    </row>
    <row r="177" spans="1:5" s="24" customFormat="1" ht="15.75">
      <c r="A177" s="16">
        <v>43643</v>
      </c>
      <c r="B177" s="138">
        <v>117</v>
      </c>
      <c r="C177" s="17" t="s">
        <v>70</v>
      </c>
      <c r="D177" s="22" t="s">
        <v>71</v>
      </c>
      <c r="E177" s="109">
        <v>365.62</v>
      </c>
    </row>
    <row r="178" spans="1:5" s="24" customFormat="1" ht="15.75">
      <c r="A178" s="16">
        <v>43643</v>
      </c>
      <c r="B178" s="138"/>
      <c r="C178" s="17" t="s">
        <v>42</v>
      </c>
      <c r="D178" s="22" t="s">
        <v>43</v>
      </c>
      <c r="E178" s="130">
        <v>2</v>
      </c>
    </row>
    <row r="179" spans="1:5" s="24" customFormat="1" ht="15.75">
      <c r="A179" s="16">
        <v>43644</v>
      </c>
      <c r="B179" s="138">
        <v>118</v>
      </c>
      <c r="C179" s="17" t="s">
        <v>53</v>
      </c>
      <c r="D179" s="22" t="s">
        <v>328</v>
      </c>
      <c r="E179" s="130">
        <v>760</v>
      </c>
    </row>
    <row r="180" spans="1:5" s="24" customFormat="1" ht="15.75">
      <c r="A180" s="16">
        <v>43645</v>
      </c>
      <c r="B180" s="138">
        <v>119</v>
      </c>
      <c r="C180" s="17" t="s">
        <v>53</v>
      </c>
      <c r="D180" s="22" t="s">
        <v>329</v>
      </c>
      <c r="E180" s="130">
        <v>640</v>
      </c>
    </row>
    <row r="181" spans="1:5" s="24" customFormat="1" ht="15.75">
      <c r="A181" s="16">
        <v>43645</v>
      </c>
      <c r="B181" s="138">
        <v>120</v>
      </c>
      <c r="C181" s="17" t="s">
        <v>60</v>
      </c>
      <c r="D181" s="22" t="s">
        <v>330</v>
      </c>
      <c r="E181" s="130">
        <v>1000</v>
      </c>
    </row>
    <row r="182" spans="1:5" s="24" customFormat="1" ht="15.75">
      <c r="A182" s="16"/>
      <c r="B182" s="138"/>
      <c r="C182" s="17"/>
      <c r="D182" s="22"/>
      <c r="E182" s="130"/>
    </row>
    <row r="183" spans="1:5" s="24" customFormat="1" ht="15.75">
      <c r="A183" s="16"/>
      <c r="B183" s="138"/>
      <c r="C183" s="17"/>
      <c r="D183" s="23"/>
      <c r="E183" s="34"/>
    </row>
    <row r="184" spans="1:5" s="24" customFormat="1" ht="16.5" thickBot="1">
      <c r="A184" s="16"/>
      <c r="B184" s="138"/>
      <c r="C184" s="17"/>
      <c r="D184" s="23"/>
      <c r="E184" s="34"/>
    </row>
    <row r="185" spans="1:5" s="24" customFormat="1" ht="16.5" thickBot="1">
      <c r="A185" s="33">
        <v>43646</v>
      </c>
      <c r="B185" s="139"/>
      <c r="C185" s="42" t="s">
        <v>34</v>
      </c>
      <c r="D185" s="40" t="s">
        <v>35</v>
      </c>
      <c r="E185" s="14">
        <f>SUM(E100:E183)</f>
        <v>33926.149999999994</v>
      </c>
    </row>
    <row r="186" spans="1:5" s="24" customFormat="1" ht="15.75">
      <c r="A186" s="113"/>
      <c r="B186" s="138"/>
      <c r="C186" s="18"/>
      <c r="D186" s="19"/>
      <c r="E186" s="15"/>
    </row>
    <row r="187" spans="1:5" s="24" customFormat="1" ht="15.75">
      <c r="A187" s="113"/>
      <c r="B187" s="138"/>
      <c r="C187" s="18"/>
      <c r="D187" s="19"/>
      <c r="E187" s="15"/>
    </row>
    <row r="188" spans="1:5" s="24" customFormat="1" ht="15.75">
      <c r="A188" s="33" t="s">
        <v>27</v>
      </c>
      <c r="B188" s="139"/>
      <c r="C188" s="18"/>
      <c r="D188" s="19"/>
      <c r="E188" s="109"/>
    </row>
    <row r="189" spans="1:5" s="24" customFormat="1" ht="15.75">
      <c r="A189" s="33"/>
      <c r="B189" s="139"/>
      <c r="C189" s="18"/>
      <c r="D189" s="19"/>
      <c r="E189" s="109"/>
    </row>
    <row r="190" spans="1:5" s="24" customFormat="1" ht="15.75">
      <c r="A190" s="33" t="s">
        <v>2</v>
      </c>
      <c r="B190" s="139" t="s">
        <v>30</v>
      </c>
      <c r="C190" s="24" t="s">
        <v>31</v>
      </c>
      <c r="D190" s="36" t="s">
        <v>32</v>
      </c>
      <c r="E190" s="109" t="s">
        <v>278</v>
      </c>
    </row>
    <row r="191" spans="1:5" s="24" customFormat="1" ht="15.75">
      <c r="A191" s="33"/>
      <c r="B191" s="139"/>
      <c r="D191" s="36"/>
      <c r="E191" s="109"/>
    </row>
    <row r="192" spans="1:5" s="24" customFormat="1" ht="15.75">
      <c r="A192" s="33"/>
      <c r="B192" s="138"/>
      <c r="C192" s="18" t="s">
        <v>37</v>
      </c>
      <c r="D192" s="19"/>
      <c r="E192" s="44">
        <f>E185</f>
        <v>33926.149999999994</v>
      </c>
    </row>
    <row r="193" spans="1:5" s="24" customFormat="1" ht="15.75">
      <c r="A193" s="16">
        <v>43648</v>
      </c>
      <c r="B193" s="138">
        <v>121</v>
      </c>
      <c r="C193" s="18" t="s">
        <v>322</v>
      </c>
      <c r="D193" s="19" t="s">
        <v>331</v>
      </c>
      <c r="E193" s="15">
        <v>240</v>
      </c>
    </row>
    <row r="194" spans="1:5" s="24" customFormat="1" ht="15.75">
      <c r="A194" s="16">
        <v>43648</v>
      </c>
      <c r="B194" s="138">
        <v>122</v>
      </c>
      <c r="C194" s="18" t="s">
        <v>332</v>
      </c>
      <c r="D194" s="19" t="s">
        <v>331</v>
      </c>
      <c r="E194" s="15">
        <v>55</v>
      </c>
    </row>
    <row r="195" spans="1:5" s="24" customFormat="1" ht="15.75">
      <c r="A195" s="16">
        <v>43648</v>
      </c>
      <c r="B195" s="138">
        <v>123</v>
      </c>
      <c r="C195" s="18" t="s">
        <v>51</v>
      </c>
      <c r="D195" s="19" t="s">
        <v>52</v>
      </c>
      <c r="E195" s="15">
        <v>80</v>
      </c>
    </row>
    <row r="196" spans="1:5" s="24" customFormat="1" ht="15.75">
      <c r="A196" s="16">
        <v>43650</v>
      </c>
      <c r="B196" s="138">
        <v>124</v>
      </c>
      <c r="C196" s="17" t="s">
        <v>334</v>
      </c>
      <c r="D196" s="22" t="s">
        <v>333</v>
      </c>
      <c r="E196" s="15">
        <v>74.58</v>
      </c>
    </row>
    <row r="197" spans="1:5" s="24" customFormat="1" ht="15.75">
      <c r="A197" s="16">
        <v>43650</v>
      </c>
      <c r="B197" s="138"/>
      <c r="C197" s="17" t="s">
        <v>42</v>
      </c>
      <c r="D197" s="22" t="s">
        <v>43</v>
      </c>
      <c r="E197" s="15">
        <v>1</v>
      </c>
    </row>
    <row r="198" spans="1:5" s="24" customFormat="1" ht="15.75">
      <c r="A198" s="16">
        <v>43651</v>
      </c>
      <c r="B198" s="138"/>
      <c r="C198" s="17" t="s">
        <v>46</v>
      </c>
      <c r="D198" s="22" t="s">
        <v>43</v>
      </c>
      <c r="E198" s="15">
        <v>3.05</v>
      </c>
    </row>
    <row r="199" spans="1:5" s="24" customFormat="1" ht="15.75">
      <c r="A199" s="16">
        <v>43654</v>
      </c>
      <c r="B199" s="138"/>
      <c r="C199" s="17" t="s">
        <v>217</v>
      </c>
      <c r="D199" s="22" t="s">
        <v>43</v>
      </c>
      <c r="E199" s="15">
        <v>27.47</v>
      </c>
    </row>
    <row r="200" spans="1:5" s="24" customFormat="1" ht="15.75">
      <c r="A200" s="16">
        <v>43655</v>
      </c>
      <c r="B200" s="138"/>
      <c r="C200" s="17" t="s">
        <v>47</v>
      </c>
      <c r="D200" s="22" t="s">
        <v>43</v>
      </c>
      <c r="E200" s="15">
        <v>8.33</v>
      </c>
    </row>
    <row r="201" spans="1:5" s="24" customFormat="1" ht="15.75">
      <c r="A201" s="16">
        <v>43656</v>
      </c>
      <c r="B201" s="138">
        <v>125</v>
      </c>
      <c r="C201" s="17" t="s">
        <v>335</v>
      </c>
      <c r="D201" s="22" t="s">
        <v>336</v>
      </c>
      <c r="E201" s="15">
        <v>14.8</v>
      </c>
    </row>
    <row r="202" spans="1:5" s="24" customFormat="1" ht="15.75">
      <c r="A202" s="16">
        <v>43661</v>
      </c>
      <c r="B202" s="138">
        <v>127</v>
      </c>
      <c r="C202" s="17" t="s">
        <v>337</v>
      </c>
      <c r="D202" s="22" t="s">
        <v>43</v>
      </c>
      <c r="E202" s="15">
        <v>350</v>
      </c>
    </row>
    <row r="203" spans="1:5" s="24" customFormat="1" ht="15.75">
      <c r="A203" s="16">
        <v>43661</v>
      </c>
      <c r="B203" s="138">
        <v>128</v>
      </c>
      <c r="C203" s="17" t="s">
        <v>494</v>
      </c>
      <c r="D203" s="22" t="s">
        <v>338</v>
      </c>
      <c r="E203" s="15">
        <v>72.96</v>
      </c>
    </row>
    <row r="204" spans="1:5" s="24" customFormat="1" ht="15.75">
      <c r="A204" s="16">
        <v>43661</v>
      </c>
      <c r="B204" s="138"/>
      <c r="C204" s="17" t="s">
        <v>42</v>
      </c>
      <c r="D204" s="22" t="s">
        <v>43</v>
      </c>
      <c r="E204" s="15">
        <v>1</v>
      </c>
    </row>
    <row r="205" spans="1:5" s="24" customFormat="1" ht="15.75">
      <c r="A205" s="16">
        <v>43664</v>
      </c>
      <c r="B205" s="138">
        <v>129</v>
      </c>
      <c r="C205" s="17" t="s">
        <v>53</v>
      </c>
      <c r="D205" s="22" t="s">
        <v>339</v>
      </c>
      <c r="E205" s="15">
        <v>663.6</v>
      </c>
    </row>
    <row r="206" spans="1:5" s="24" customFormat="1" ht="15.75">
      <c r="A206" s="16">
        <v>43664</v>
      </c>
      <c r="B206" s="138">
        <v>130</v>
      </c>
      <c r="C206" s="17" t="s">
        <v>53</v>
      </c>
      <c r="D206" s="22" t="s">
        <v>340</v>
      </c>
      <c r="E206" s="15">
        <v>663.6</v>
      </c>
    </row>
    <row r="207" spans="1:5" s="24" customFormat="1" ht="15.75">
      <c r="A207" s="16">
        <v>43664</v>
      </c>
      <c r="B207" s="138">
        <v>131</v>
      </c>
      <c r="C207" s="17" t="s">
        <v>53</v>
      </c>
      <c r="D207" s="22" t="s">
        <v>341</v>
      </c>
      <c r="E207" s="15">
        <v>663.6</v>
      </c>
    </row>
    <row r="208" spans="1:5" s="24" customFormat="1" ht="15.75">
      <c r="A208" s="16">
        <v>43664</v>
      </c>
      <c r="B208" s="138"/>
      <c r="C208" s="17" t="s">
        <v>76</v>
      </c>
      <c r="D208" s="22" t="s">
        <v>43</v>
      </c>
      <c r="E208" s="130">
        <v>9.78</v>
      </c>
    </row>
    <row r="209" spans="1:5" s="24" customFormat="1" ht="15.75">
      <c r="A209" s="16">
        <v>43664</v>
      </c>
      <c r="B209" s="138">
        <v>132</v>
      </c>
      <c r="C209" s="17" t="s">
        <v>56</v>
      </c>
      <c r="D209" s="22" t="s">
        <v>58</v>
      </c>
      <c r="E209" s="130">
        <v>10.8</v>
      </c>
    </row>
    <row r="210" spans="1:5" s="24" customFormat="1" ht="15.75">
      <c r="A210" s="16">
        <v>43665</v>
      </c>
      <c r="B210" s="138">
        <v>133</v>
      </c>
      <c r="C210" s="17" t="s">
        <v>271</v>
      </c>
      <c r="D210" s="22" t="s">
        <v>292</v>
      </c>
      <c r="E210" s="130">
        <v>20</v>
      </c>
    </row>
    <row r="211" spans="1:5" s="24" customFormat="1" ht="15.75">
      <c r="A211" s="16">
        <v>43671</v>
      </c>
      <c r="B211" s="138">
        <v>134</v>
      </c>
      <c r="C211" s="17" t="s">
        <v>223</v>
      </c>
      <c r="D211" s="22" t="s">
        <v>490</v>
      </c>
      <c r="E211" s="130">
        <v>34.06</v>
      </c>
    </row>
    <row r="212" spans="1:5" ht="15">
      <c r="A212" s="16">
        <v>43671</v>
      </c>
      <c r="C212" s="17" t="s">
        <v>42</v>
      </c>
      <c r="D212" s="22" t="s">
        <v>43</v>
      </c>
      <c r="E212" s="130">
        <v>1</v>
      </c>
    </row>
    <row r="213" spans="1:5" ht="15">
      <c r="A213" s="16">
        <v>43671</v>
      </c>
      <c r="B213" s="138">
        <v>135</v>
      </c>
      <c r="C213" s="17" t="s">
        <v>342</v>
      </c>
      <c r="D213" s="22" t="s">
        <v>343</v>
      </c>
      <c r="E213" s="130">
        <v>40</v>
      </c>
    </row>
    <row r="214" spans="1:5" ht="15">
      <c r="A214" s="16">
        <v>43671</v>
      </c>
      <c r="B214" s="138">
        <v>136</v>
      </c>
      <c r="C214" s="17" t="s">
        <v>53</v>
      </c>
      <c r="D214" s="22" t="s">
        <v>330</v>
      </c>
      <c r="E214" s="130">
        <v>900</v>
      </c>
    </row>
    <row r="215" spans="1:5" ht="15">
      <c r="A215" s="16">
        <v>43677</v>
      </c>
      <c r="B215" s="138">
        <v>137</v>
      </c>
      <c r="C215" s="17" t="s">
        <v>337</v>
      </c>
      <c r="D215" s="22" t="s">
        <v>43</v>
      </c>
      <c r="E215" s="130">
        <v>498</v>
      </c>
    </row>
    <row r="216" spans="1:5" ht="15">
      <c r="A216" s="16">
        <v>43678</v>
      </c>
      <c r="B216" s="138">
        <v>138</v>
      </c>
      <c r="C216" s="17" t="s">
        <v>346</v>
      </c>
      <c r="D216" s="22" t="s">
        <v>50</v>
      </c>
      <c r="E216" s="130">
        <v>921.67</v>
      </c>
    </row>
    <row r="217" spans="1:5" ht="15">
      <c r="A217" s="16">
        <v>43678</v>
      </c>
      <c r="C217" s="17" t="s">
        <v>347</v>
      </c>
      <c r="D217" s="22" t="s">
        <v>43</v>
      </c>
      <c r="E217" s="130">
        <v>1</v>
      </c>
    </row>
    <row r="218" spans="1:5" ht="15">
      <c r="A218" s="16">
        <v>43679</v>
      </c>
      <c r="B218" s="138">
        <v>138</v>
      </c>
      <c r="C218" s="17" t="s">
        <v>280</v>
      </c>
      <c r="D218" s="22" t="s">
        <v>344</v>
      </c>
      <c r="E218" s="130">
        <v>63.85</v>
      </c>
    </row>
    <row r="219" spans="1:5" ht="15">
      <c r="A219" s="16">
        <v>43679</v>
      </c>
      <c r="C219" s="17" t="s">
        <v>46</v>
      </c>
      <c r="D219" s="22" t="s">
        <v>43</v>
      </c>
      <c r="E219" s="130">
        <v>3.05</v>
      </c>
    </row>
    <row r="220" spans="1:6" ht="15">
      <c r="A220" s="124">
        <v>43682</v>
      </c>
      <c r="B220" s="140">
        <v>140</v>
      </c>
      <c r="C220" s="39" t="s">
        <v>82</v>
      </c>
      <c r="D220" s="123"/>
      <c r="E220" s="131">
        <v>30.21</v>
      </c>
      <c r="F220" s="18" t="s">
        <v>482</v>
      </c>
    </row>
    <row r="221" spans="1:5" ht="15">
      <c r="A221" s="16">
        <v>43682</v>
      </c>
      <c r="B221" s="138">
        <v>141</v>
      </c>
      <c r="C221" s="17" t="s">
        <v>222</v>
      </c>
      <c r="D221" s="22" t="s">
        <v>333</v>
      </c>
      <c r="E221" s="130">
        <v>63.67</v>
      </c>
    </row>
    <row r="222" spans="1:5" ht="15">
      <c r="A222" s="16">
        <v>43682</v>
      </c>
      <c r="C222" s="17" t="s">
        <v>42</v>
      </c>
      <c r="D222" s="22" t="s">
        <v>43</v>
      </c>
      <c r="E222" s="130">
        <v>1</v>
      </c>
    </row>
    <row r="223" spans="1:5" ht="15">
      <c r="A223" s="16">
        <v>43685</v>
      </c>
      <c r="C223" s="17" t="s">
        <v>47</v>
      </c>
      <c r="D223" s="22" t="s">
        <v>43</v>
      </c>
      <c r="E223" s="130">
        <v>8.33</v>
      </c>
    </row>
    <row r="224" spans="1:5" ht="15">
      <c r="A224" s="16">
        <v>43689</v>
      </c>
      <c r="B224" s="138">
        <v>143</v>
      </c>
      <c r="C224" s="17" t="s">
        <v>66</v>
      </c>
      <c r="D224" s="22" t="s">
        <v>310</v>
      </c>
      <c r="E224" s="130">
        <v>203.35</v>
      </c>
    </row>
    <row r="225" spans="1:5" ht="15">
      <c r="A225" s="16">
        <v>43689</v>
      </c>
      <c r="C225" s="17" t="s">
        <v>42</v>
      </c>
      <c r="D225" s="22" t="s">
        <v>43</v>
      </c>
      <c r="E225" s="130">
        <v>1</v>
      </c>
    </row>
    <row r="226" spans="1:5" ht="15">
      <c r="A226" s="16">
        <v>33106</v>
      </c>
      <c r="B226" s="138">
        <v>144</v>
      </c>
      <c r="C226" s="17" t="s">
        <v>495</v>
      </c>
      <c r="D226" s="22" t="s">
        <v>496</v>
      </c>
      <c r="E226" s="130">
        <v>308.9</v>
      </c>
    </row>
    <row r="227" spans="1:5" ht="15">
      <c r="A227" s="16">
        <v>43701</v>
      </c>
      <c r="B227" s="138">
        <v>145</v>
      </c>
      <c r="C227" s="17" t="s">
        <v>44</v>
      </c>
      <c r="D227" s="22" t="s">
        <v>345</v>
      </c>
      <c r="E227" s="130">
        <v>80.88</v>
      </c>
    </row>
    <row r="228" spans="1:5" ht="15">
      <c r="A228" s="16">
        <v>43703</v>
      </c>
      <c r="B228" s="138">
        <v>146</v>
      </c>
      <c r="C228" s="17" t="s">
        <v>223</v>
      </c>
      <c r="D228" s="22" t="s">
        <v>215</v>
      </c>
      <c r="E228" s="130">
        <v>34.17</v>
      </c>
    </row>
    <row r="229" spans="1:5" ht="15">
      <c r="A229" s="16">
        <v>43703</v>
      </c>
      <c r="C229" s="17" t="s">
        <v>42</v>
      </c>
      <c r="D229" s="22" t="s">
        <v>43</v>
      </c>
      <c r="E229" s="130">
        <v>1</v>
      </c>
    </row>
    <row r="230" spans="1:5" ht="15">
      <c r="A230" s="16">
        <v>43705</v>
      </c>
      <c r="B230" s="138">
        <v>147</v>
      </c>
      <c r="C230" s="17" t="s">
        <v>70</v>
      </c>
      <c r="D230" s="22" t="s">
        <v>71</v>
      </c>
      <c r="E230" s="130">
        <v>307.9</v>
      </c>
    </row>
    <row r="231" spans="1:5" ht="15">
      <c r="A231" s="16">
        <v>43705</v>
      </c>
      <c r="B231" s="138">
        <v>148</v>
      </c>
      <c r="C231" s="17" t="s">
        <v>72</v>
      </c>
      <c r="D231" s="22" t="s">
        <v>71</v>
      </c>
      <c r="E231" s="130">
        <v>39.52</v>
      </c>
    </row>
    <row r="232" spans="1:5" ht="15">
      <c r="A232" s="16">
        <v>43705</v>
      </c>
      <c r="C232" s="17" t="s">
        <v>42</v>
      </c>
      <c r="D232" s="22" t="s">
        <v>43</v>
      </c>
      <c r="E232" s="130">
        <v>2</v>
      </c>
    </row>
    <row r="233" spans="1:5" ht="15">
      <c r="A233" s="16">
        <v>43711</v>
      </c>
      <c r="C233" s="17" t="s">
        <v>394</v>
      </c>
      <c r="D233" s="22" t="s">
        <v>43</v>
      </c>
      <c r="E233" s="130">
        <v>3.05</v>
      </c>
    </row>
    <row r="234" spans="1:5" ht="15">
      <c r="A234" s="16">
        <v>43714</v>
      </c>
      <c r="C234" s="17" t="s">
        <v>47</v>
      </c>
      <c r="D234" s="22" t="s">
        <v>43</v>
      </c>
      <c r="E234" s="130">
        <v>8.33</v>
      </c>
    </row>
    <row r="235" spans="1:5" ht="15">
      <c r="A235" s="16">
        <v>43717</v>
      </c>
      <c r="B235" s="138">
        <v>149</v>
      </c>
      <c r="C235" s="17" t="s">
        <v>222</v>
      </c>
      <c r="D235" s="22" t="s">
        <v>333</v>
      </c>
      <c r="E235" s="130">
        <v>53.84</v>
      </c>
    </row>
    <row r="236" spans="1:5" ht="15">
      <c r="A236" s="16">
        <v>43717</v>
      </c>
      <c r="C236" s="17" t="s">
        <v>42</v>
      </c>
      <c r="D236" s="22" t="s">
        <v>43</v>
      </c>
      <c r="E236" s="130">
        <v>1</v>
      </c>
    </row>
    <row r="237" spans="1:5" ht="15">
      <c r="A237" s="26">
        <v>43719</v>
      </c>
      <c r="B237" s="138">
        <v>150</v>
      </c>
      <c r="C237" s="30" t="s">
        <v>88</v>
      </c>
      <c r="D237" s="23" t="s">
        <v>499</v>
      </c>
      <c r="E237" s="129">
        <v>50.6</v>
      </c>
    </row>
    <row r="238" spans="1:5" ht="15">
      <c r="A238" s="26">
        <v>43721</v>
      </c>
      <c r="B238" s="138">
        <v>151</v>
      </c>
      <c r="C238" s="30" t="s">
        <v>397</v>
      </c>
      <c r="D238" s="23" t="s">
        <v>49</v>
      </c>
      <c r="E238" s="129">
        <v>54</v>
      </c>
    </row>
    <row r="239" spans="1:5" ht="15">
      <c r="A239" s="26">
        <v>43721</v>
      </c>
      <c r="C239" s="30" t="s">
        <v>388</v>
      </c>
      <c r="D239" s="23" t="s">
        <v>43</v>
      </c>
      <c r="E239" s="129">
        <v>1</v>
      </c>
    </row>
    <row r="240" spans="1:5" ht="15">
      <c r="A240" s="16">
        <v>43722</v>
      </c>
      <c r="B240" s="138">
        <v>152</v>
      </c>
      <c r="C240" s="30" t="s">
        <v>44</v>
      </c>
      <c r="D240" s="23" t="s">
        <v>345</v>
      </c>
      <c r="E240" s="129">
        <v>128.45</v>
      </c>
    </row>
    <row r="241" spans="1:5" ht="15">
      <c r="A241" s="26">
        <v>43725</v>
      </c>
      <c r="B241" s="138">
        <v>153</v>
      </c>
      <c r="C241" s="30" t="s">
        <v>44</v>
      </c>
      <c r="D241" s="23" t="s">
        <v>314</v>
      </c>
      <c r="E241" s="129">
        <v>90.41</v>
      </c>
    </row>
    <row r="242" spans="1:5" ht="15">
      <c r="A242" s="16">
        <v>43731</v>
      </c>
      <c r="B242" s="138">
        <v>154</v>
      </c>
      <c r="C242" s="17" t="s">
        <v>397</v>
      </c>
      <c r="D242" s="22" t="s">
        <v>49</v>
      </c>
      <c r="E242" s="130">
        <v>910</v>
      </c>
    </row>
    <row r="243" spans="1:5" ht="15">
      <c r="A243" s="16">
        <v>43731</v>
      </c>
      <c r="C243" s="17" t="s">
        <v>388</v>
      </c>
      <c r="D243" s="22" t="s">
        <v>43</v>
      </c>
      <c r="E243" s="130">
        <v>1</v>
      </c>
    </row>
    <row r="244" spans="1:5" ht="15">
      <c r="A244" s="26">
        <v>43732</v>
      </c>
      <c r="B244" s="138">
        <v>155</v>
      </c>
      <c r="C244" s="30" t="s">
        <v>358</v>
      </c>
      <c r="D244" s="23" t="s">
        <v>500</v>
      </c>
      <c r="E244" s="129">
        <v>287.92</v>
      </c>
    </row>
    <row r="245" spans="1:5" ht="15">
      <c r="A245" s="16">
        <v>43733</v>
      </c>
      <c r="B245" s="138">
        <v>156</v>
      </c>
      <c r="C245" s="17" t="s">
        <v>501</v>
      </c>
      <c r="D245" s="22" t="s">
        <v>490</v>
      </c>
      <c r="E245" s="130">
        <v>29.95</v>
      </c>
    </row>
    <row r="246" spans="1:5" ht="15">
      <c r="A246" s="16">
        <v>43733</v>
      </c>
      <c r="C246" s="17" t="s">
        <v>388</v>
      </c>
      <c r="D246" s="22" t="s">
        <v>43</v>
      </c>
      <c r="E246" s="130">
        <v>1</v>
      </c>
    </row>
    <row r="247" spans="1:5" ht="15">
      <c r="A247" s="16">
        <v>43738</v>
      </c>
      <c r="B247" s="138">
        <v>157</v>
      </c>
      <c r="C247" s="17" t="s">
        <v>398</v>
      </c>
      <c r="D247" s="22" t="s">
        <v>502</v>
      </c>
      <c r="E247" s="130">
        <v>780.05</v>
      </c>
    </row>
    <row r="248" spans="1:5" ht="15">
      <c r="A248" s="16">
        <v>43738</v>
      </c>
      <c r="C248" s="17" t="s">
        <v>388</v>
      </c>
      <c r="D248" s="22" t="s">
        <v>43</v>
      </c>
      <c r="E248" s="130">
        <v>1</v>
      </c>
    </row>
    <row r="249" spans="1:5" ht="15">
      <c r="A249" s="16">
        <v>43738</v>
      </c>
      <c r="B249" s="138">
        <v>158</v>
      </c>
      <c r="C249" s="17" t="s">
        <v>503</v>
      </c>
      <c r="D249" s="22" t="s">
        <v>473</v>
      </c>
      <c r="E249" s="130">
        <v>451.35</v>
      </c>
    </row>
    <row r="250" spans="3:5" ht="15">
      <c r="C250" s="17"/>
      <c r="D250" s="22"/>
      <c r="E250" s="130"/>
    </row>
    <row r="251" spans="3:5" ht="15.75" thickBot="1">
      <c r="C251" s="17"/>
      <c r="D251" s="22"/>
      <c r="E251" s="130"/>
    </row>
    <row r="252" spans="1:5" ht="16.5" thickBot="1">
      <c r="A252" s="16">
        <v>43738</v>
      </c>
      <c r="C252" s="18" t="s">
        <v>38</v>
      </c>
      <c r="D252" s="19" t="s">
        <v>39</v>
      </c>
      <c r="E252" s="14">
        <f>SUM(E192:E250)</f>
        <v>43283.22999999999</v>
      </c>
    </row>
    <row r="253" spans="4:5" ht="15">
      <c r="D253" s="23"/>
      <c r="E253" s="34"/>
    </row>
    <row r="254" spans="1:4" ht="15.75">
      <c r="A254" s="112" t="s">
        <v>28</v>
      </c>
      <c r="B254" s="139"/>
      <c r="C254" s="24"/>
      <c r="D254" s="36"/>
    </row>
    <row r="255" spans="1:4" ht="15.75">
      <c r="A255" s="112"/>
      <c r="B255" s="139"/>
      <c r="C255" s="24"/>
      <c r="D255" s="36"/>
    </row>
    <row r="256" spans="1:4" ht="15.75">
      <c r="A256" s="112" t="s">
        <v>2</v>
      </c>
      <c r="B256" s="139" t="s">
        <v>30</v>
      </c>
      <c r="C256" s="24" t="s">
        <v>31</v>
      </c>
      <c r="D256" s="36" t="s">
        <v>32</v>
      </c>
    </row>
    <row r="257" spans="3:5" ht="15.75">
      <c r="C257" s="18" t="s">
        <v>37</v>
      </c>
      <c r="E257" s="20">
        <f>SUM(E252)</f>
        <v>43283.22999999999</v>
      </c>
    </row>
    <row r="258" spans="1:5" ht="15">
      <c r="A258" s="16">
        <v>43741</v>
      </c>
      <c r="C258" s="18" t="s">
        <v>46</v>
      </c>
      <c r="D258" s="19" t="s">
        <v>43</v>
      </c>
      <c r="E258" s="109">
        <v>3.05</v>
      </c>
    </row>
    <row r="259" spans="1:5" ht="15">
      <c r="A259" s="16">
        <v>43742</v>
      </c>
      <c r="B259" s="138">
        <v>159</v>
      </c>
      <c r="C259" s="30" t="s">
        <v>504</v>
      </c>
      <c r="D259" s="23" t="s">
        <v>510</v>
      </c>
      <c r="E259" s="129">
        <v>41.07</v>
      </c>
    </row>
    <row r="260" spans="1:5" ht="15">
      <c r="A260" s="16">
        <v>43742</v>
      </c>
      <c r="B260" s="138">
        <v>160</v>
      </c>
      <c r="C260" s="30" t="s">
        <v>222</v>
      </c>
      <c r="D260" s="23" t="s">
        <v>491</v>
      </c>
      <c r="E260" s="129">
        <v>50.78</v>
      </c>
    </row>
    <row r="261" spans="1:5" ht="15">
      <c r="A261" s="16">
        <v>43742</v>
      </c>
      <c r="C261" s="30" t="s">
        <v>42</v>
      </c>
      <c r="D261" s="23" t="s">
        <v>43</v>
      </c>
      <c r="E261" s="129">
        <v>1</v>
      </c>
    </row>
    <row r="262" spans="1:5" ht="15">
      <c r="A262" s="16">
        <v>43745</v>
      </c>
      <c r="C262" s="30" t="s">
        <v>129</v>
      </c>
      <c r="D262" s="23" t="s">
        <v>43</v>
      </c>
      <c r="E262" s="129">
        <v>27.47</v>
      </c>
    </row>
    <row r="263" spans="1:5" ht="15">
      <c r="A263" s="16">
        <v>43746</v>
      </c>
      <c r="C263" s="30" t="s">
        <v>47</v>
      </c>
      <c r="D263" s="23" t="s">
        <v>43</v>
      </c>
      <c r="E263" s="129">
        <v>8.33</v>
      </c>
    </row>
    <row r="264" spans="1:5" ht="15">
      <c r="A264" s="16">
        <v>43748</v>
      </c>
      <c r="B264" s="138">
        <v>161</v>
      </c>
      <c r="C264" s="30" t="s">
        <v>360</v>
      </c>
      <c r="D264" s="23" t="s">
        <v>511</v>
      </c>
      <c r="E264" s="129">
        <v>267.09</v>
      </c>
    </row>
    <row r="265" spans="1:5" ht="15">
      <c r="A265" s="16">
        <v>43748</v>
      </c>
      <c r="B265" s="138">
        <v>162</v>
      </c>
      <c r="C265" s="30" t="s">
        <v>279</v>
      </c>
      <c r="D265" s="23" t="s">
        <v>50</v>
      </c>
      <c r="E265" s="129">
        <v>921.67</v>
      </c>
    </row>
    <row r="266" spans="1:5" ht="15">
      <c r="A266" s="16">
        <v>43748</v>
      </c>
      <c r="C266" s="30" t="s">
        <v>76</v>
      </c>
      <c r="D266" s="23" t="s">
        <v>43</v>
      </c>
      <c r="E266" s="129">
        <v>1</v>
      </c>
    </row>
    <row r="267" spans="1:5" ht="15">
      <c r="A267" s="16">
        <v>43748</v>
      </c>
      <c r="B267" s="138">
        <v>163</v>
      </c>
      <c r="C267" s="30" t="s">
        <v>549</v>
      </c>
      <c r="D267" s="23" t="s">
        <v>399</v>
      </c>
      <c r="E267" s="129">
        <v>549</v>
      </c>
    </row>
    <row r="268" spans="1:5" ht="15">
      <c r="A268" s="16">
        <v>43748</v>
      </c>
      <c r="C268" s="30" t="s">
        <v>76</v>
      </c>
      <c r="D268" s="23" t="s">
        <v>43</v>
      </c>
      <c r="E268" s="129">
        <v>1</v>
      </c>
    </row>
    <row r="269" spans="1:5" ht="15">
      <c r="A269" s="16">
        <v>43748</v>
      </c>
      <c r="B269" s="138">
        <v>164</v>
      </c>
      <c r="C269" s="30" t="s">
        <v>512</v>
      </c>
      <c r="D269" s="23" t="s">
        <v>310</v>
      </c>
      <c r="E269" s="129">
        <v>203.35</v>
      </c>
    </row>
    <row r="270" spans="1:5" ht="15">
      <c r="A270" s="16">
        <v>43748</v>
      </c>
      <c r="C270" s="30" t="s">
        <v>42</v>
      </c>
      <c r="D270" s="23" t="s">
        <v>43</v>
      </c>
      <c r="E270" s="129">
        <v>1</v>
      </c>
    </row>
    <row r="271" spans="1:5" ht="15">
      <c r="A271" s="16">
        <v>43750</v>
      </c>
      <c r="B271" s="138">
        <v>165</v>
      </c>
      <c r="C271" s="30" t="s">
        <v>68</v>
      </c>
      <c r="D271" s="23" t="s">
        <v>513</v>
      </c>
      <c r="E271" s="129">
        <v>45.94</v>
      </c>
    </row>
    <row r="272" spans="1:5" ht="15">
      <c r="A272" s="16">
        <v>43750</v>
      </c>
      <c r="B272" s="138">
        <v>166</v>
      </c>
      <c r="C272" s="30" t="s">
        <v>359</v>
      </c>
      <c r="D272" s="23" t="s">
        <v>312</v>
      </c>
      <c r="E272" s="129">
        <v>32.79</v>
      </c>
    </row>
    <row r="273" spans="1:5" ht="15">
      <c r="A273" s="16">
        <v>43750</v>
      </c>
      <c r="B273" s="138">
        <v>167</v>
      </c>
      <c r="C273" s="30" t="s">
        <v>551</v>
      </c>
      <c r="D273" s="23" t="s">
        <v>552</v>
      </c>
      <c r="E273" s="129">
        <v>105.6</v>
      </c>
    </row>
    <row r="274" spans="1:5" ht="15">
      <c r="A274" s="16">
        <v>43751</v>
      </c>
      <c r="B274" s="138">
        <v>168</v>
      </c>
      <c r="C274" s="30" t="s">
        <v>359</v>
      </c>
      <c r="D274" s="23" t="s">
        <v>514</v>
      </c>
      <c r="E274" s="129">
        <v>10</v>
      </c>
    </row>
    <row r="275" spans="1:5" ht="15">
      <c r="A275" s="16">
        <v>43751</v>
      </c>
      <c r="B275" s="138">
        <v>169</v>
      </c>
      <c r="C275" s="30" t="s">
        <v>359</v>
      </c>
      <c r="D275" s="23" t="s">
        <v>312</v>
      </c>
      <c r="E275" s="129">
        <v>16.92</v>
      </c>
    </row>
    <row r="276" spans="1:5" ht="15">
      <c r="A276" s="16">
        <v>43751</v>
      </c>
      <c r="B276" s="138">
        <v>170</v>
      </c>
      <c r="C276" s="30" t="s">
        <v>53</v>
      </c>
      <c r="D276" s="23" t="s">
        <v>330</v>
      </c>
      <c r="E276" s="129">
        <v>1000</v>
      </c>
    </row>
    <row r="277" spans="1:5" ht="15">
      <c r="A277" s="16">
        <v>43753</v>
      </c>
      <c r="C277" s="30" t="s">
        <v>62</v>
      </c>
      <c r="D277" s="23" t="s">
        <v>43</v>
      </c>
      <c r="E277" s="132">
        <v>10.85</v>
      </c>
    </row>
    <row r="278" spans="1:5" ht="15">
      <c r="A278" s="16">
        <v>43756</v>
      </c>
      <c r="B278" s="138">
        <v>171</v>
      </c>
      <c r="C278" s="30" t="s">
        <v>400</v>
      </c>
      <c r="D278" s="23" t="s">
        <v>276</v>
      </c>
      <c r="E278" s="129">
        <v>1626.25</v>
      </c>
    </row>
    <row r="279" spans="1:5" ht="15">
      <c r="A279" s="16">
        <v>43756</v>
      </c>
      <c r="B279" s="138">
        <v>172</v>
      </c>
      <c r="C279" s="30" t="s">
        <v>400</v>
      </c>
      <c r="D279" s="23" t="s">
        <v>276</v>
      </c>
      <c r="E279" s="129">
        <v>2192.5</v>
      </c>
    </row>
    <row r="280" spans="1:5" ht="15">
      <c r="A280" s="16">
        <v>43756</v>
      </c>
      <c r="C280" s="30" t="s">
        <v>76</v>
      </c>
      <c r="D280" s="23" t="s">
        <v>43</v>
      </c>
      <c r="E280" s="129">
        <v>2</v>
      </c>
    </row>
    <row r="281" spans="1:5" ht="15">
      <c r="A281" s="16">
        <v>43761</v>
      </c>
      <c r="B281" s="138">
        <v>173</v>
      </c>
      <c r="C281" s="30" t="s">
        <v>60</v>
      </c>
      <c r="D281" s="23" t="s">
        <v>330</v>
      </c>
      <c r="E281" s="129">
        <v>950</v>
      </c>
    </row>
    <row r="282" spans="1:5" ht="15">
      <c r="A282" s="16">
        <v>43762</v>
      </c>
      <c r="B282" s="138">
        <v>174</v>
      </c>
      <c r="C282" s="30" t="s">
        <v>505</v>
      </c>
      <c r="D282" s="23" t="s">
        <v>516</v>
      </c>
      <c r="E282" s="129">
        <v>18.5</v>
      </c>
    </row>
    <row r="283" spans="1:5" ht="15">
      <c r="A283" s="16">
        <v>43763</v>
      </c>
      <c r="B283" s="138">
        <v>175</v>
      </c>
      <c r="C283" s="30" t="s">
        <v>223</v>
      </c>
      <c r="D283" s="23" t="s">
        <v>490</v>
      </c>
      <c r="E283" s="129">
        <v>35.78</v>
      </c>
    </row>
    <row r="284" spans="1:5" ht="16.5" customHeight="1">
      <c r="A284" s="16">
        <v>43763</v>
      </c>
      <c r="C284" s="30" t="s">
        <v>42</v>
      </c>
      <c r="D284" s="23" t="s">
        <v>43</v>
      </c>
      <c r="E284" s="129">
        <v>1</v>
      </c>
    </row>
    <row r="285" spans="1:5" ht="16.5" customHeight="1">
      <c r="A285" s="16">
        <v>43763</v>
      </c>
      <c r="B285" s="138">
        <v>176</v>
      </c>
      <c r="C285" s="30" t="s">
        <v>504</v>
      </c>
      <c r="D285" s="23" t="s">
        <v>515</v>
      </c>
      <c r="E285" s="129">
        <v>29.2</v>
      </c>
    </row>
    <row r="286" spans="1:5" ht="15">
      <c r="A286" s="16">
        <v>43766</v>
      </c>
      <c r="B286" s="138">
        <v>178</v>
      </c>
      <c r="C286" s="30" t="s">
        <v>72</v>
      </c>
      <c r="D286" s="23" t="s">
        <v>71</v>
      </c>
      <c r="E286" s="129">
        <v>14.52</v>
      </c>
    </row>
    <row r="287" spans="1:5" ht="15">
      <c r="A287" s="16">
        <v>43766</v>
      </c>
      <c r="C287" s="17" t="s">
        <v>42</v>
      </c>
      <c r="D287" s="23" t="s">
        <v>43</v>
      </c>
      <c r="E287" s="129">
        <v>1</v>
      </c>
    </row>
    <row r="288" spans="1:5" ht="15">
      <c r="A288" s="16">
        <v>43766</v>
      </c>
      <c r="B288" s="138">
        <v>179</v>
      </c>
      <c r="C288" s="17" t="s">
        <v>41</v>
      </c>
      <c r="D288" s="23" t="s">
        <v>485</v>
      </c>
      <c r="E288" s="129">
        <v>121</v>
      </c>
    </row>
    <row r="289" spans="1:5" ht="15">
      <c r="A289" s="16">
        <v>43769</v>
      </c>
      <c r="B289" s="138">
        <v>180</v>
      </c>
      <c r="C289" s="17" t="s">
        <v>517</v>
      </c>
      <c r="D289" s="28" t="s">
        <v>308</v>
      </c>
      <c r="E289" s="133">
        <v>63.75</v>
      </c>
    </row>
    <row r="290" spans="1:5" ht="15">
      <c r="A290" s="16">
        <v>43769</v>
      </c>
      <c r="B290" s="138">
        <v>181</v>
      </c>
      <c r="C290" s="17" t="s">
        <v>519</v>
      </c>
      <c r="D290" s="28" t="s">
        <v>329</v>
      </c>
      <c r="E290" s="133">
        <v>311.52</v>
      </c>
    </row>
    <row r="291" spans="1:5" ht="15">
      <c r="A291" s="16">
        <v>43769</v>
      </c>
      <c r="B291" s="138">
        <v>182</v>
      </c>
      <c r="C291" s="17" t="s">
        <v>520</v>
      </c>
      <c r="D291" s="28" t="s">
        <v>481</v>
      </c>
      <c r="E291" s="133">
        <v>601.8</v>
      </c>
    </row>
    <row r="292" spans="1:5" ht="15">
      <c r="A292" s="16">
        <v>43769</v>
      </c>
      <c r="B292" s="138">
        <v>183</v>
      </c>
      <c r="C292" s="17" t="s">
        <v>521</v>
      </c>
      <c r="D292" s="28" t="s">
        <v>488</v>
      </c>
      <c r="E292" s="133">
        <v>510</v>
      </c>
    </row>
    <row r="293" spans="1:5" ht="15">
      <c r="A293" s="16">
        <v>43769</v>
      </c>
      <c r="B293" s="138">
        <v>184</v>
      </c>
      <c r="C293" s="17" t="s">
        <v>508</v>
      </c>
      <c r="D293" s="28" t="s">
        <v>329</v>
      </c>
      <c r="E293" s="133">
        <v>283.2</v>
      </c>
    </row>
    <row r="294" spans="1:5" ht="15">
      <c r="A294" s="16">
        <v>43769</v>
      </c>
      <c r="B294" s="138">
        <v>185</v>
      </c>
      <c r="C294" s="17" t="s">
        <v>509</v>
      </c>
      <c r="D294" s="28" t="s">
        <v>329</v>
      </c>
      <c r="E294" s="133">
        <v>339.84</v>
      </c>
    </row>
    <row r="295" spans="1:5" ht="15">
      <c r="A295" s="16">
        <v>43770</v>
      </c>
      <c r="B295" s="138">
        <v>186</v>
      </c>
      <c r="C295" s="17" t="s">
        <v>574</v>
      </c>
      <c r="D295" s="28" t="s">
        <v>50</v>
      </c>
      <c r="E295" s="133">
        <v>921.67</v>
      </c>
    </row>
    <row r="296" spans="1:5" ht="15">
      <c r="A296" s="16">
        <v>43771</v>
      </c>
      <c r="B296" s="138">
        <v>187</v>
      </c>
      <c r="C296" s="17" t="s">
        <v>222</v>
      </c>
      <c r="D296" s="28" t="s">
        <v>553</v>
      </c>
      <c r="E296" s="133">
        <v>58.84</v>
      </c>
    </row>
    <row r="297" spans="1:5" ht="15">
      <c r="A297" s="16">
        <v>43771</v>
      </c>
      <c r="C297" s="17" t="s">
        <v>42</v>
      </c>
      <c r="D297" s="28" t="s">
        <v>43</v>
      </c>
      <c r="E297" s="133">
        <v>1</v>
      </c>
    </row>
    <row r="298" spans="1:5" ht="15">
      <c r="A298" s="16">
        <v>43772</v>
      </c>
      <c r="B298" s="138">
        <v>188</v>
      </c>
      <c r="C298" s="23" t="s">
        <v>518</v>
      </c>
      <c r="D298" s="23" t="s">
        <v>308</v>
      </c>
      <c r="E298" s="129">
        <v>57.4</v>
      </c>
    </row>
    <row r="299" spans="1:5" ht="15">
      <c r="A299" s="16">
        <v>43773</v>
      </c>
      <c r="B299" s="138">
        <v>189</v>
      </c>
      <c r="C299" s="23" t="s">
        <v>435</v>
      </c>
      <c r="D299" s="23" t="s">
        <v>58</v>
      </c>
      <c r="E299" s="129">
        <v>2.5</v>
      </c>
    </row>
    <row r="300" spans="1:5" ht="15">
      <c r="A300" s="16">
        <v>43773</v>
      </c>
      <c r="C300" s="17" t="s">
        <v>388</v>
      </c>
      <c r="D300" s="22" t="s">
        <v>43</v>
      </c>
      <c r="E300" s="130">
        <v>1</v>
      </c>
    </row>
    <row r="301" spans="1:5" ht="15">
      <c r="A301" s="16">
        <v>43775</v>
      </c>
      <c r="C301" s="17" t="s">
        <v>46</v>
      </c>
      <c r="D301" s="22" t="s">
        <v>43</v>
      </c>
      <c r="E301" s="130">
        <v>3.05</v>
      </c>
    </row>
    <row r="302" spans="1:5" ht="15">
      <c r="A302" s="16">
        <v>43775</v>
      </c>
      <c r="B302" s="138">
        <v>190</v>
      </c>
      <c r="C302" s="30" t="s">
        <v>436</v>
      </c>
      <c r="D302" s="23" t="s">
        <v>524</v>
      </c>
      <c r="E302" s="129">
        <v>11.5</v>
      </c>
    </row>
    <row r="303" spans="1:5" ht="15">
      <c r="A303" s="16">
        <v>43776</v>
      </c>
      <c r="B303" s="138">
        <v>191</v>
      </c>
      <c r="C303" s="30" t="s">
        <v>437</v>
      </c>
      <c r="D303" s="23" t="s">
        <v>43</v>
      </c>
      <c r="E303" s="129">
        <v>67</v>
      </c>
    </row>
    <row r="304" spans="1:5" ht="15">
      <c r="A304" s="16">
        <v>43776</v>
      </c>
      <c r="C304" s="17" t="s">
        <v>47</v>
      </c>
      <c r="D304" s="22" t="s">
        <v>43</v>
      </c>
      <c r="E304" s="130">
        <v>8.33</v>
      </c>
    </row>
    <row r="305" spans="1:5" ht="15">
      <c r="A305" s="16">
        <v>43777</v>
      </c>
      <c r="B305" s="138">
        <v>192</v>
      </c>
      <c r="C305" s="30" t="s">
        <v>438</v>
      </c>
      <c r="D305" s="23" t="s">
        <v>59</v>
      </c>
      <c r="E305" s="129">
        <v>5</v>
      </c>
    </row>
    <row r="306" spans="1:5" ht="15">
      <c r="A306" s="16">
        <v>43780</v>
      </c>
      <c r="B306" s="138">
        <v>193</v>
      </c>
      <c r="C306" s="17" t="s">
        <v>554</v>
      </c>
      <c r="D306" s="22" t="s">
        <v>525</v>
      </c>
      <c r="E306" s="130">
        <v>850</v>
      </c>
    </row>
    <row r="307" spans="1:5" ht="15">
      <c r="A307" s="16">
        <v>43780</v>
      </c>
      <c r="C307" s="17" t="s">
        <v>434</v>
      </c>
      <c r="D307" s="22" t="s">
        <v>43</v>
      </c>
      <c r="E307" s="130">
        <v>1</v>
      </c>
    </row>
    <row r="308" spans="1:5" ht="15">
      <c r="A308" s="16">
        <v>43788</v>
      </c>
      <c r="B308" s="138">
        <v>194</v>
      </c>
      <c r="C308" s="30" t="s">
        <v>53</v>
      </c>
      <c r="D308" s="23" t="s">
        <v>329</v>
      </c>
      <c r="E308" s="129">
        <v>640</v>
      </c>
    </row>
    <row r="309" spans="1:5" ht="15">
      <c r="A309" s="16">
        <v>43791</v>
      </c>
      <c r="B309" s="138">
        <v>195</v>
      </c>
      <c r="C309" s="30" t="s">
        <v>523</v>
      </c>
      <c r="D309" s="23" t="s">
        <v>308</v>
      </c>
      <c r="E309" s="129">
        <v>63.85</v>
      </c>
    </row>
    <row r="310" spans="1:5" ht="15">
      <c r="A310" s="16">
        <v>43794</v>
      </c>
      <c r="B310" s="138">
        <v>196</v>
      </c>
      <c r="C310" s="17" t="s">
        <v>223</v>
      </c>
      <c r="D310" s="22" t="s">
        <v>490</v>
      </c>
      <c r="E310" s="130">
        <v>31.63</v>
      </c>
    </row>
    <row r="311" spans="1:5" ht="15">
      <c r="A311" s="16">
        <v>43794</v>
      </c>
      <c r="C311" s="17" t="s">
        <v>42</v>
      </c>
      <c r="D311" s="22" t="s">
        <v>43</v>
      </c>
      <c r="E311" s="130">
        <v>1</v>
      </c>
    </row>
    <row r="312" spans="1:5" ht="15">
      <c r="A312" s="16">
        <v>43796</v>
      </c>
      <c r="B312" s="138">
        <v>197</v>
      </c>
      <c r="C312" s="23" t="s">
        <v>304</v>
      </c>
      <c r="D312" s="23" t="s">
        <v>526</v>
      </c>
      <c r="E312" s="133">
        <v>76</v>
      </c>
    </row>
    <row r="313" spans="1:5" ht="15">
      <c r="A313" s="16">
        <v>43798</v>
      </c>
      <c r="B313" s="138">
        <v>198</v>
      </c>
      <c r="C313" s="17" t="s">
        <v>433</v>
      </c>
      <c r="D313" s="22" t="s">
        <v>50</v>
      </c>
      <c r="E313" s="130">
        <v>921.67</v>
      </c>
    </row>
    <row r="314" spans="1:5" ht="15">
      <c r="A314" s="16">
        <v>43798</v>
      </c>
      <c r="C314" s="17" t="s">
        <v>388</v>
      </c>
      <c r="D314" s="22" t="s">
        <v>43</v>
      </c>
      <c r="E314" s="130">
        <v>1</v>
      </c>
    </row>
    <row r="315" spans="1:5" ht="15">
      <c r="A315" s="16">
        <v>43799</v>
      </c>
      <c r="B315" s="138">
        <v>199</v>
      </c>
      <c r="C315" s="30" t="s">
        <v>60</v>
      </c>
      <c r="D315" s="23" t="s">
        <v>330</v>
      </c>
      <c r="E315" s="129">
        <v>1000</v>
      </c>
    </row>
    <row r="316" spans="1:5" ht="15">
      <c r="A316" s="16">
        <v>43799</v>
      </c>
      <c r="B316" s="138">
        <v>200</v>
      </c>
      <c r="C316" s="30" t="s">
        <v>439</v>
      </c>
      <c r="D316" s="23" t="s">
        <v>527</v>
      </c>
      <c r="E316" s="129">
        <v>12.77</v>
      </c>
    </row>
    <row r="317" spans="1:5" ht="15">
      <c r="A317" s="16">
        <v>43799</v>
      </c>
      <c r="B317" s="138">
        <v>201</v>
      </c>
      <c r="C317" s="30" t="s">
        <v>528</v>
      </c>
      <c r="D317" s="23" t="s">
        <v>329</v>
      </c>
      <c r="E317" s="129">
        <v>283.2</v>
      </c>
    </row>
    <row r="318" spans="1:5" ht="15">
      <c r="A318" s="16">
        <v>43799</v>
      </c>
      <c r="B318" s="138">
        <v>202</v>
      </c>
      <c r="C318" s="126" t="s">
        <v>528</v>
      </c>
      <c r="D318" s="23" t="s">
        <v>481</v>
      </c>
      <c r="E318" s="129">
        <v>601.8</v>
      </c>
    </row>
    <row r="319" spans="1:5" ht="15">
      <c r="A319" s="16">
        <v>43799</v>
      </c>
      <c r="B319" s="138">
        <v>203</v>
      </c>
      <c r="C319" s="126" t="s">
        <v>529</v>
      </c>
      <c r="D319" s="23" t="s">
        <v>489</v>
      </c>
      <c r="E319" s="129">
        <v>211.2</v>
      </c>
    </row>
    <row r="320" spans="1:5" ht="15">
      <c r="A320" s="31">
        <v>43801</v>
      </c>
      <c r="B320" s="138">
        <v>204</v>
      </c>
      <c r="C320" s="126" t="s">
        <v>530</v>
      </c>
      <c r="D320" s="23" t="s">
        <v>531</v>
      </c>
      <c r="E320" s="129">
        <v>33.4</v>
      </c>
    </row>
    <row r="321" spans="1:5" ht="15">
      <c r="A321" s="16">
        <v>43802</v>
      </c>
      <c r="C321" s="19" t="s">
        <v>46</v>
      </c>
      <c r="D321" s="127" t="s">
        <v>43</v>
      </c>
      <c r="E321" s="130">
        <v>3.05</v>
      </c>
    </row>
    <row r="322" spans="1:5" ht="15">
      <c r="A322" s="16">
        <v>43802</v>
      </c>
      <c r="B322" s="138">
        <v>205</v>
      </c>
      <c r="C322" s="19" t="s">
        <v>555</v>
      </c>
      <c r="D322" s="128" t="s">
        <v>491</v>
      </c>
      <c r="E322" s="134">
        <v>71.31</v>
      </c>
    </row>
    <row r="323" spans="1:5" ht="15">
      <c r="A323" s="16">
        <v>43802</v>
      </c>
      <c r="C323" s="19" t="s">
        <v>156</v>
      </c>
      <c r="D323" s="127" t="s">
        <v>43</v>
      </c>
      <c r="E323" s="130">
        <v>1</v>
      </c>
    </row>
    <row r="324" spans="1:5" ht="15">
      <c r="A324" s="31">
        <v>43804</v>
      </c>
      <c r="B324" s="138">
        <v>206</v>
      </c>
      <c r="C324" s="126" t="s">
        <v>236</v>
      </c>
      <c r="D324" s="23" t="s">
        <v>50</v>
      </c>
      <c r="E324" s="129">
        <v>519</v>
      </c>
    </row>
    <row r="325" spans="1:5" ht="15">
      <c r="A325" s="16">
        <v>43805</v>
      </c>
      <c r="B325" s="138">
        <v>207</v>
      </c>
      <c r="C325" s="17" t="s">
        <v>556</v>
      </c>
      <c r="D325" s="22" t="s">
        <v>525</v>
      </c>
      <c r="E325" s="130">
        <v>350</v>
      </c>
    </row>
    <row r="326" spans="1:5" ht="15">
      <c r="A326" s="16">
        <v>43805</v>
      </c>
      <c r="B326" s="138">
        <v>208</v>
      </c>
      <c r="C326" s="17" t="s">
        <v>454</v>
      </c>
      <c r="D326" s="22" t="s">
        <v>50</v>
      </c>
      <c r="E326" s="130">
        <v>921.67</v>
      </c>
    </row>
    <row r="327" spans="1:5" ht="15">
      <c r="A327" s="16">
        <v>43805</v>
      </c>
      <c r="C327" s="17" t="s">
        <v>455</v>
      </c>
      <c r="D327" s="22" t="s">
        <v>43</v>
      </c>
      <c r="E327" s="130">
        <v>2</v>
      </c>
    </row>
    <row r="328" spans="1:5" ht="15">
      <c r="A328" s="16">
        <v>43808</v>
      </c>
      <c r="B328" s="138">
        <v>209</v>
      </c>
      <c r="C328" s="30" t="s">
        <v>440</v>
      </c>
      <c r="D328" s="23" t="s">
        <v>323</v>
      </c>
      <c r="E328" s="129">
        <v>44.5</v>
      </c>
    </row>
    <row r="329" spans="1:5" ht="15">
      <c r="A329" s="16">
        <v>43809</v>
      </c>
      <c r="B329" s="138">
        <v>210</v>
      </c>
      <c r="C329" s="30" t="s">
        <v>532</v>
      </c>
      <c r="D329" s="23" t="s">
        <v>531</v>
      </c>
      <c r="E329" s="129">
        <v>42.57</v>
      </c>
    </row>
    <row r="330" spans="1:5" ht="15">
      <c r="A330" s="16">
        <v>43812</v>
      </c>
      <c r="B330" s="138">
        <v>211</v>
      </c>
      <c r="C330" s="30" t="s">
        <v>164</v>
      </c>
      <c r="D330" s="23" t="s">
        <v>59</v>
      </c>
      <c r="E330" s="129">
        <v>1.5</v>
      </c>
    </row>
    <row r="331" spans="1:5" ht="15">
      <c r="A331" s="16">
        <v>43812</v>
      </c>
      <c r="C331" s="17" t="s">
        <v>456</v>
      </c>
      <c r="D331" s="22" t="s">
        <v>43</v>
      </c>
      <c r="E331" s="130">
        <v>8.33</v>
      </c>
    </row>
    <row r="332" spans="1:5" ht="15">
      <c r="A332" s="16">
        <v>43813</v>
      </c>
      <c r="B332" s="138">
        <v>212</v>
      </c>
      <c r="C332" s="30" t="s">
        <v>441</v>
      </c>
      <c r="D332" s="23" t="s">
        <v>524</v>
      </c>
      <c r="E332" s="129">
        <v>8.55</v>
      </c>
    </row>
    <row r="333" spans="1:5" ht="15">
      <c r="A333" s="16">
        <v>43813</v>
      </c>
      <c r="B333" s="138">
        <v>213</v>
      </c>
      <c r="C333" s="30" t="s">
        <v>319</v>
      </c>
      <c r="D333" s="23" t="s">
        <v>534</v>
      </c>
      <c r="E333" s="129">
        <v>300</v>
      </c>
    </row>
    <row r="334" spans="1:5" ht="15">
      <c r="A334" s="16">
        <v>40528</v>
      </c>
      <c r="B334" s="138">
        <v>214</v>
      </c>
      <c r="C334" s="17" t="s">
        <v>462</v>
      </c>
      <c r="D334" s="22" t="s">
        <v>43</v>
      </c>
      <c r="E334" s="130">
        <v>160</v>
      </c>
    </row>
    <row r="335" spans="1:5" ht="15">
      <c r="A335" s="16">
        <v>43815</v>
      </c>
      <c r="B335" s="138">
        <v>215</v>
      </c>
      <c r="C335" s="30" t="s">
        <v>53</v>
      </c>
      <c r="D335" s="23" t="s">
        <v>330</v>
      </c>
      <c r="E335" s="129">
        <v>950</v>
      </c>
    </row>
    <row r="336" spans="1:5" ht="15">
      <c r="A336" s="16">
        <v>43817</v>
      </c>
      <c r="B336" s="138">
        <v>216</v>
      </c>
      <c r="C336" s="17" t="s">
        <v>457</v>
      </c>
      <c r="D336" s="29" t="s">
        <v>50</v>
      </c>
      <c r="E336" s="109">
        <v>921.67</v>
      </c>
    </row>
    <row r="337" spans="1:5" ht="15">
      <c r="A337" s="16">
        <v>43817</v>
      </c>
      <c r="C337" s="17" t="s">
        <v>388</v>
      </c>
      <c r="D337" s="29" t="s">
        <v>43</v>
      </c>
      <c r="E337" s="109">
        <v>1</v>
      </c>
    </row>
    <row r="338" spans="1:5" ht="15">
      <c r="A338" s="16">
        <v>43817</v>
      </c>
      <c r="B338" s="138">
        <v>217</v>
      </c>
      <c r="C338" s="17" t="s">
        <v>458</v>
      </c>
      <c r="D338" s="29" t="s">
        <v>301</v>
      </c>
      <c r="E338" s="109">
        <v>1250</v>
      </c>
    </row>
    <row r="339" spans="1:5" ht="15">
      <c r="A339" s="16">
        <v>43820</v>
      </c>
      <c r="B339" s="138">
        <v>218</v>
      </c>
      <c r="C339" s="17" t="s">
        <v>472</v>
      </c>
      <c r="D339" s="29" t="s">
        <v>535</v>
      </c>
      <c r="E339" s="109">
        <v>46.85</v>
      </c>
    </row>
    <row r="340" spans="1:5" ht="15">
      <c r="A340" s="16">
        <v>43822</v>
      </c>
      <c r="B340" s="138">
        <v>219</v>
      </c>
      <c r="C340" s="30" t="s">
        <v>53</v>
      </c>
      <c r="D340" s="23" t="s">
        <v>328</v>
      </c>
      <c r="E340" s="129">
        <v>760</v>
      </c>
    </row>
    <row r="341" spans="1:5" ht="15">
      <c r="A341" s="16">
        <v>43822</v>
      </c>
      <c r="B341" s="138">
        <v>220</v>
      </c>
      <c r="C341" s="30" t="s">
        <v>53</v>
      </c>
      <c r="D341" s="23" t="s">
        <v>309</v>
      </c>
      <c r="E341" s="129">
        <v>640</v>
      </c>
    </row>
    <row r="342" spans="1:5" ht="15.75" customHeight="1">
      <c r="A342" s="16">
        <v>43822</v>
      </c>
      <c r="B342" s="138">
        <v>221</v>
      </c>
      <c r="C342" s="30" t="s">
        <v>536</v>
      </c>
      <c r="D342" s="23" t="s">
        <v>59</v>
      </c>
      <c r="E342" s="129">
        <v>12.5</v>
      </c>
    </row>
    <row r="343" spans="1:5" ht="15.75" customHeight="1">
      <c r="A343" s="16">
        <v>43826</v>
      </c>
      <c r="B343" s="138">
        <v>222</v>
      </c>
      <c r="C343" s="17" t="s">
        <v>537</v>
      </c>
      <c r="D343" s="29" t="s">
        <v>490</v>
      </c>
      <c r="E343" s="109">
        <v>30.81</v>
      </c>
    </row>
    <row r="344" spans="1:5" ht="15.75" customHeight="1">
      <c r="A344" s="16">
        <v>43826</v>
      </c>
      <c r="C344" s="17" t="s">
        <v>156</v>
      </c>
      <c r="D344" s="29" t="s">
        <v>43</v>
      </c>
      <c r="E344" s="109">
        <v>1</v>
      </c>
    </row>
    <row r="345" spans="1:5" ht="15.75" customHeight="1">
      <c r="A345" s="16">
        <v>43829</v>
      </c>
      <c r="B345" s="138">
        <v>223</v>
      </c>
      <c r="C345" s="17" t="s">
        <v>72</v>
      </c>
      <c r="D345" s="29" t="s">
        <v>71</v>
      </c>
      <c r="E345" s="109">
        <v>14.66</v>
      </c>
    </row>
    <row r="346" spans="1:5" ht="15.75" customHeight="1">
      <c r="A346" s="16">
        <v>43829</v>
      </c>
      <c r="B346" s="138">
        <v>224</v>
      </c>
      <c r="C346" s="17" t="s">
        <v>222</v>
      </c>
      <c r="D346" s="29" t="s">
        <v>491</v>
      </c>
      <c r="E346" s="109">
        <v>78.07</v>
      </c>
    </row>
    <row r="347" spans="1:5" ht="15.75" customHeight="1">
      <c r="A347" s="16">
        <v>43829</v>
      </c>
      <c r="B347" s="138">
        <v>225</v>
      </c>
      <c r="C347" s="17" t="s">
        <v>471</v>
      </c>
      <c r="D347" s="29" t="s">
        <v>71</v>
      </c>
      <c r="E347" s="109">
        <v>342.6</v>
      </c>
    </row>
    <row r="348" spans="1:5" ht="15.75" customHeight="1">
      <c r="A348" s="16">
        <v>43829</v>
      </c>
      <c r="B348" s="138">
        <v>226</v>
      </c>
      <c r="C348" s="17" t="s">
        <v>41</v>
      </c>
      <c r="D348" s="29" t="s">
        <v>485</v>
      </c>
      <c r="E348" s="109">
        <v>353.04</v>
      </c>
    </row>
    <row r="349" spans="1:5" ht="15.75" customHeight="1">
      <c r="A349" s="16">
        <v>43829</v>
      </c>
      <c r="C349" s="17" t="s">
        <v>156</v>
      </c>
      <c r="D349" s="29" t="s">
        <v>43</v>
      </c>
      <c r="E349" s="109">
        <v>3</v>
      </c>
    </row>
    <row r="350" spans="1:5" ht="15.75" customHeight="1">
      <c r="A350" s="16">
        <v>43829</v>
      </c>
      <c r="B350" s="138">
        <v>227</v>
      </c>
      <c r="C350" s="17" t="s">
        <v>538</v>
      </c>
      <c r="D350" s="29" t="s">
        <v>481</v>
      </c>
      <c r="E350" s="109">
        <v>902.7</v>
      </c>
    </row>
    <row r="351" spans="1:5" ht="15.75" customHeight="1">
      <c r="A351" s="16">
        <v>43829</v>
      </c>
      <c r="B351" s="138">
        <v>229</v>
      </c>
      <c r="C351" s="17" t="s">
        <v>539</v>
      </c>
      <c r="D351" s="29" t="s">
        <v>488</v>
      </c>
      <c r="E351" s="109">
        <v>544</v>
      </c>
    </row>
    <row r="352" spans="1:5" ht="15.75" customHeight="1">
      <c r="A352" s="16">
        <v>43829</v>
      </c>
      <c r="B352" s="138">
        <v>229</v>
      </c>
      <c r="C352" s="17" t="s">
        <v>540</v>
      </c>
      <c r="D352" s="29" t="s">
        <v>489</v>
      </c>
      <c r="E352" s="109">
        <v>281.6</v>
      </c>
    </row>
    <row r="353" spans="1:5" ht="15.75" customHeight="1">
      <c r="A353" s="16">
        <v>43829</v>
      </c>
      <c r="B353" s="138">
        <v>230</v>
      </c>
      <c r="C353" s="17" t="s">
        <v>541</v>
      </c>
      <c r="D353" s="29" t="s">
        <v>329</v>
      </c>
      <c r="E353" s="109">
        <v>240.72</v>
      </c>
    </row>
    <row r="354" spans="1:5" ht="15.75" customHeight="1">
      <c r="A354" s="16">
        <v>43829</v>
      </c>
      <c r="B354" s="138">
        <v>231</v>
      </c>
      <c r="C354" s="17" t="s">
        <v>508</v>
      </c>
      <c r="D354" s="29" t="s">
        <v>480</v>
      </c>
      <c r="E354" s="109">
        <v>294.98</v>
      </c>
    </row>
    <row r="355" spans="1:5" ht="15.75" customHeight="1">
      <c r="A355" s="16">
        <v>43829</v>
      </c>
      <c r="B355" s="138">
        <v>232</v>
      </c>
      <c r="C355" s="17" t="s">
        <v>53</v>
      </c>
      <c r="D355" s="29" t="s">
        <v>542</v>
      </c>
      <c r="E355" s="109">
        <v>400</v>
      </c>
    </row>
    <row r="356" spans="1:5" ht="15.75" customHeight="1">
      <c r="A356" s="16">
        <v>43830</v>
      </c>
      <c r="B356" s="138">
        <v>234</v>
      </c>
      <c r="C356" s="17" t="s">
        <v>557</v>
      </c>
      <c r="D356" s="29" t="s">
        <v>525</v>
      </c>
      <c r="E356" s="109">
        <v>350</v>
      </c>
    </row>
    <row r="357" spans="1:5" ht="15.75" customHeight="1">
      <c r="A357" s="16">
        <v>43830</v>
      </c>
      <c r="B357" s="138">
        <v>235</v>
      </c>
      <c r="C357" s="17" t="s">
        <v>461</v>
      </c>
      <c r="D357" s="29" t="s">
        <v>50</v>
      </c>
      <c r="E357" s="109">
        <v>921.67</v>
      </c>
    </row>
    <row r="358" spans="1:5" ht="15.75" customHeight="1">
      <c r="A358" s="16">
        <v>43830</v>
      </c>
      <c r="C358" s="17" t="s">
        <v>388</v>
      </c>
      <c r="D358" s="29" t="s">
        <v>43</v>
      </c>
      <c r="E358" s="109">
        <v>6.52</v>
      </c>
    </row>
    <row r="359" spans="1:5" ht="18.75" customHeight="1">
      <c r="A359" s="16">
        <v>43822</v>
      </c>
      <c r="C359" s="18" t="s">
        <v>654</v>
      </c>
      <c r="E359" s="109">
        <v>488</v>
      </c>
    </row>
    <row r="360" ht="18.75" customHeight="1">
      <c r="E360" s="20">
        <f>SUM(E257:E359)</f>
        <v>71817.67999999998</v>
      </c>
    </row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>
      <c r="E366" s="135"/>
    </row>
    <row r="451" ht="15">
      <c r="F451" s="18" t="s">
        <v>91</v>
      </c>
    </row>
    <row r="531" spans="1:5" s="24" customFormat="1" ht="15.75">
      <c r="A531" s="16"/>
      <c r="B531" s="138"/>
      <c r="C531" s="18"/>
      <c r="D531" s="19"/>
      <c r="E531" s="109"/>
    </row>
    <row r="602" spans="1:5" s="24" customFormat="1" ht="15.75">
      <c r="A602" s="16"/>
      <c r="B602" s="138"/>
      <c r="C602" s="18"/>
      <c r="D602" s="19"/>
      <c r="E602" s="109"/>
    </row>
  </sheetData>
  <sheetProtection selectLockedCells="1" selectUnlockedCells="1"/>
  <mergeCells count="2">
    <mergeCell ref="A1:E1"/>
    <mergeCell ref="A2:E2"/>
  </mergeCells>
  <printOptions/>
  <pageMargins left="0.7500000000000001" right="0.7500000000000001" top="1" bottom="1" header="0.51" footer="0.51"/>
  <pageSetup horizontalDpi="600" verticalDpi="600" orientation="portrait" paperSize="9" scale="62" r:id="rId1"/>
  <rowBreaks count="2" manualBreakCount="2">
    <brk id="92" max="5" man="1"/>
    <brk id="38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66"/>
  <sheetViews>
    <sheetView zoomScalePageLayoutView="0" workbookViewId="0" topLeftCell="A354">
      <selection activeCell="G219" sqref="G219"/>
    </sheetView>
  </sheetViews>
  <sheetFormatPr defaultColWidth="8.8515625" defaultRowHeight="12.75"/>
  <cols>
    <col min="1" max="1" width="13.140625" style="9" customWidth="1"/>
    <col min="2" max="2" width="11.00390625" style="5" customWidth="1"/>
    <col min="3" max="3" width="49.421875" style="0" customWidth="1"/>
    <col min="4" max="4" width="20.140625" style="6" customWidth="1"/>
    <col min="5" max="5" width="6.140625" style="0" customWidth="1"/>
  </cols>
  <sheetData>
    <row r="1" spans="2:4" ht="24" customHeight="1">
      <c r="B1" s="154" t="s">
        <v>23</v>
      </c>
      <c r="C1" s="154"/>
      <c r="D1" s="154"/>
    </row>
    <row r="2" spans="1:4" ht="18">
      <c r="A2" s="155" t="s">
        <v>126</v>
      </c>
      <c r="B2" s="155"/>
      <c r="C2" s="155"/>
      <c r="D2" s="155"/>
    </row>
    <row r="3" ht="18">
      <c r="A3" s="11" t="s">
        <v>24</v>
      </c>
    </row>
    <row r="4" spans="1:4" s="3" customFormat="1" ht="24" customHeight="1">
      <c r="A4" s="10" t="s">
        <v>2</v>
      </c>
      <c r="B4" s="7"/>
      <c r="C4" s="3" t="s">
        <v>4</v>
      </c>
      <c r="D4" s="8" t="s">
        <v>5</v>
      </c>
    </row>
    <row r="5" spans="2:10" ht="12.75">
      <c r="B5" s="1"/>
      <c r="C5" s="1"/>
      <c r="D5" s="2"/>
      <c r="J5" t="s">
        <v>81</v>
      </c>
    </row>
    <row r="6" spans="1:4" s="18" customFormat="1" ht="15">
      <c r="A6" s="16">
        <v>43468</v>
      </c>
      <c r="B6" s="17"/>
      <c r="C6" s="17" t="s">
        <v>64</v>
      </c>
      <c r="D6" s="23">
        <v>220</v>
      </c>
    </row>
    <row r="7" spans="1:4" ht="15">
      <c r="A7" s="16">
        <v>43469</v>
      </c>
      <c r="B7" s="18" t="s">
        <v>94</v>
      </c>
      <c r="C7" s="17" t="s">
        <v>64</v>
      </c>
      <c r="D7" s="23">
        <v>205</v>
      </c>
    </row>
    <row r="8" spans="1:4" ht="15">
      <c r="A8" s="16">
        <v>43472</v>
      </c>
      <c r="B8" s="18" t="s">
        <v>95</v>
      </c>
      <c r="C8" s="17" t="s">
        <v>64</v>
      </c>
      <c r="D8" s="23">
        <v>334</v>
      </c>
    </row>
    <row r="9" spans="1:4" ht="15">
      <c r="A9" s="16">
        <v>43473</v>
      </c>
      <c r="B9" s="35" t="s">
        <v>96</v>
      </c>
      <c r="C9" s="17" t="s">
        <v>64</v>
      </c>
      <c r="D9" s="23">
        <v>445</v>
      </c>
    </row>
    <row r="10" spans="1:4" ht="15">
      <c r="A10" s="16">
        <v>43473</v>
      </c>
      <c r="B10" s="35"/>
      <c r="C10" s="17" t="s">
        <v>64</v>
      </c>
      <c r="D10" s="23">
        <v>110</v>
      </c>
    </row>
    <row r="11" spans="1:4" ht="15">
      <c r="A11" s="16">
        <v>43474</v>
      </c>
      <c r="B11" s="18" t="s">
        <v>97</v>
      </c>
      <c r="C11" s="17" t="s">
        <v>64</v>
      </c>
      <c r="D11" s="23">
        <v>387</v>
      </c>
    </row>
    <row r="12" spans="1:4" ht="15">
      <c r="A12" s="16">
        <v>43475</v>
      </c>
      <c r="B12" s="18" t="s">
        <v>98</v>
      </c>
      <c r="C12" s="17" t="s">
        <v>64</v>
      </c>
      <c r="D12" s="23">
        <v>40</v>
      </c>
    </row>
    <row r="13" spans="1:4" ht="15">
      <c r="A13" s="16">
        <v>43475</v>
      </c>
      <c r="B13" s="18"/>
      <c r="C13" s="17" t="s">
        <v>64</v>
      </c>
      <c r="D13" s="23">
        <v>190</v>
      </c>
    </row>
    <row r="14" spans="1:4" ht="15">
      <c r="A14" s="16">
        <v>43476</v>
      </c>
      <c r="B14" s="18" t="s">
        <v>99</v>
      </c>
      <c r="C14" s="17" t="s">
        <v>64</v>
      </c>
      <c r="D14" s="23">
        <v>500</v>
      </c>
    </row>
    <row r="15" spans="1:4" ht="15">
      <c r="A15" s="16">
        <v>43479</v>
      </c>
      <c r="B15" s="17" t="s">
        <v>100</v>
      </c>
      <c r="C15" s="17" t="s">
        <v>64</v>
      </c>
      <c r="D15" s="25">
        <v>776</v>
      </c>
    </row>
    <row r="16" spans="1:4" ht="15">
      <c r="A16" s="16">
        <v>43479</v>
      </c>
      <c r="B16" s="17"/>
      <c r="C16" s="17" t="s">
        <v>352</v>
      </c>
      <c r="D16" s="25">
        <v>0.01</v>
      </c>
    </row>
    <row r="17" spans="1:4" ht="15">
      <c r="A17" s="16">
        <v>43480</v>
      </c>
      <c r="B17" s="17"/>
      <c r="C17" s="17" t="s">
        <v>64</v>
      </c>
      <c r="D17" s="25">
        <v>75</v>
      </c>
    </row>
    <row r="18" spans="1:4" ht="15">
      <c r="A18" s="16">
        <v>43480</v>
      </c>
      <c r="B18" s="17"/>
      <c r="C18" s="17" t="s">
        <v>64</v>
      </c>
      <c r="D18" s="25">
        <v>220</v>
      </c>
    </row>
    <row r="19" spans="1:4" ht="15">
      <c r="A19" s="16">
        <v>43480</v>
      </c>
      <c r="B19" s="17"/>
      <c r="C19" s="17" t="s">
        <v>64</v>
      </c>
      <c r="D19" s="25">
        <v>70</v>
      </c>
    </row>
    <row r="20" spans="1:4" ht="15">
      <c r="A20" s="16">
        <v>43480</v>
      </c>
      <c r="B20" s="17" t="s">
        <v>101</v>
      </c>
      <c r="C20" s="17" t="s">
        <v>64</v>
      </c>
      <c r="D20" s="25">
        <v>140</v>
      </c>
    </row>
    <row r="21" spans="1:4" ht="15">
      <c r="A21" s="16">
        <v>43481</v>
      </c>
      <c r="B21" s="17" t="s">
        <v>102</v>
      </c>
      <c r="C21" s="17" t="s">
        <v>64</v>
      </c>
      <c r="D21" s="25">
        <v>137.5</v>
      </c>
    </row>
    <row r="22" spans="1:4" ht="15">
      <c r="A22" s="16">
        <v>43482</v>
      </c>
      <c r="B22" s="17" t="s">
        <v>103</v>
      </c>
      <c r="C22" s="17" t="s">
        <v>64</v>
      </c>
      <c r="D22" s="25">
        <v>315</v>
      </c>
    </row>
    <row r="23" spans="1:4" ht="15">
      <c r="A23" s="16">
        <v>43486</v>
      </c>
      <c r="B23" s="17" t="s">
        <v>104</v>
      </c>
      <c r="C23" s="17" t="s">
        <v>64</v>
      </c>
      <c r="D23" s="25">
        <v>200</v>
      </c>
    </row>
    <row r="24" spans="1:4" ht="15">
      <c r="A24" s="16">
        <v>43486</v>
      </c>
      <c r="B24" s="17"/>
      <c r="C24" s="17" t="s">
        <v>64</v>
      </c>
      <c r="D24" s="25">
        <v>100</v>
      </c>
    </row>
    <row r="25" spans="1:4" ht="15">
      <c r="A25" s="16">
        <v>43487</v>
      </c>
      <c r="B25" s="17" t="s">
        <v>105</v>
      </c>
      <c r="C25" s="17" t="s">
        <v>64</v>
      </c>
      <c r="D25" s="23">
        <v>120</v>
      </c>
    </row>
    <row r="26" spans="1:4" ht="15">
      <c r="A26" s="16">
        <v>43487</v>
      </c>
      <c r="B26" s="17"/>
      <c r="C26" s="17" t="s">
        <v>64</v>
      </c>
      <c r="D26" s="23">
        <v>150</v>
      </c>
    </row>
    <row r="27" spans="1:4" ht="15">
      <c r="A27" s="16">
        <v>43487</v>
      </c>
      <c r="B27" s="17"/>
      <c r="C27" s="17" t="s">
        <v>64</v>
      </c>
      <c r="D27" s="23">
        <v>150</v>
      </c>
    </row>
    <row r="28" spans="1:4" ht="15">
      <c r="A28" s="16">
        <v>43488</v>
      </c>
      <c r="B28" s="17"/>
      <c r="C28" s="17" t="s">
        <v>64</v>
      </c>
      <c r="D28" s="23">
        <v>250</v>
      </c>
    </row>
    <row r="29" spans="1:4" ht="15">
      <c r="A29" s="16">
        <v>43488</v>
      </c>
      <c r="B29" s="17" t="s">
        <v>106</v>
      </c>
      <c r="C29" s="17" t="s">
        <v>64</v>
      </c>
      <c r="D29" s="23">
        <v>40</v>
      </c>
    </row>
    <row r="30" spans="1:4" ht="15">
      <c r="A30" s="16">
        <v>43489</v>
      </c>
      <c r="B30" s="17" t="s">
        <v>107</v>
      </c>
      <c r="C30" s="17" t="s">
        <v>64</v>
      </c>
      <c r="D30" s="23">
        <v>642.5</v>
      </c>
    </row>
    <row r="31" spans="1:4" ht="15">
      <c r="A31" s="16">
        <v>43489</v>
      </c>
      <c r="B31" s="17"/>
      <c r="C31" s="17" t="s">
        <v>64</v>
      </c>
      <c r="D31" s="23">
        <v>110</v>
      </c>
    </row>
    <row r="32" spans="1:4" ht="15">
      <c r="A32" s="16">
        <v>43489</v>
      </c>
      <c r="B32" s="17"/>
      <c r="C32" s="17" t="s">
        <v>64</v>
      </c>
      <c r="D32" s="23">
        <v>110</v>
      </c>
    </row>
    <row r="33" spans="1:4" ht="15">
      <c r="A33" s="16">
        <v>43490</v>
      </c>
      <c r="B33" s="17" t="s">
        <v>108</v>
      </c>
      <c r="C33" s="17" t="s">
        <v>64</v>
      </c>
      <c r="D33" s="23">
        <v>50</v>
      </c>
    </row>
    <row r="34" spans="1:4" ht="15">
      <c r="A34" s="16">
        <v>43493</v>
      </c>
      <c r="B34" s="17"/>
      <c r="C34" s="17" t="s">
        <v>64</v>
      </c>
      <c r="D34" s="23">
        <v>250</v>
      </c>
    </row>
    <row r="35" spans="1:4" ht="15">
      <c r="A35" s="16">
        <v>43494</v>
      </c>
      <c r="B35" s="17" t="s">
        <v>109</v>
      </c>
      <c r="C35" s="17" t="s">
        <v>64</v>
      </c>
      <c r="D35" s="23">
        <v>30</v>
      </c>
    </row>
    <row r="36" spans="1:4" ht="15">
      <c r="A36" s="16">
        <v>43495</v>
      </c>
      <c r="B36" s="17"/>
      <c r="C36" s="17" t="s">
        <v>64</v>
      </c>
      <c r="D36" s="23">
        <v>55</v>
      </c>
    </row>
    <row r="37" spans="1:4" ht="15">
      <c r="A37" s="26">
        <v>43496</v>
      </c>
      <c r="B37" s="17" t="s">
        <v>110</v>
      </c>
      <c r="C37" s="17" t="s">
        <v>64</v>
      </c>
      <c r="D37" s="27">
        <v>439</v>
      </c>
    </row>
    <row r="38" spans="1:4" ht="15">
      <c r="A38" s="16">
        <v>43497</v>
      </c>
      <c r="B38" s="17" t="s">
        <v>111</v>
      </c>
      <c r="C38" s="17" t="s">
        <v>64</v>
      </c>
      <c r="D38" s="23">
        <v>417</v>
      </c>
    </row>
    <row r="39" spans="1:4" ht="15">
      <c r="A39" s="16">
        <v>43501</v>
      </c>
      <c r="B39" s="17"/>
      <c r="C39" s="17" t="s">
        <v>64</v>
      </c>
      <c r="D39" s="23">
        <v>110</v>
      </c>
    </row>
    <row r="40" spans="1:4" ht="15">
      <c r="A40" s="16">
        <v>43501</v>
      </c>
      <c r="B40" s="17"/>
      <c r="C40" s="17" t="s">
        <v>64</v>
      </c>
      <c r="D40" s="23">
        <v>70</v>
      </c>
    </row>
    <row r="41" spans="1:4" ht="15">
      <c r="A41" s="16">
        <v>43501</v>
      </c>
      <c r="B41" s="17"/>
      <c r="C41" s="17" t="s">
        <v>64</v>
      </c>
      <c r="D41" s="23">
        <v>110</v>
      </c>
    </row>
    <row r="42" spans="1:4" ht="15">
      <c r="A42" s="16">
        <v>43502</v>
      </c>
      <c r="B42" s="17"/>
      <c r="C42" s="17" t="s">
        <v>64</v>
      </c>
      <c r="D42" s="23">
        <v>110</v>
      </c>
    </row>
    <row r="43" spans="1:4" ht="15">
      <c r="A43" s="16">
        <v>43502</v>
      </c>
      <c r="B43" s="17" t="s">
        <v>112</v>
      </c>
      <c r="C43" s="17" t="s">
        <v>64</v>
      </c>
      <c r="D43" s="23">
        <v>520</v>
      </c>
    </row>
    <row r="44" spans="1:4" ht="15">
      <c r="A44" s="16">
        <v>43502</v>
      </c>
      <c r="B44" s="17"/>
      <c r="C44" s="17" t="s">
        <v>64</v>
      </c>
      <c r="D44" s="23">
        <v>220</v>
      </c>
    </row>
    <row r="45" spans="1:4" ht="15">
      <c r="A45" s="16">
        <v>43503</v>
      </c>
      <c r="B45" s="17" t="s">
        <v>113</v>
      </c>
      <c r="C45" s="17" t="s">
        <v>64</v>
      </c>
      <c r="D45" s="23">
        <v>410</v>
      </c>
    </row>
    <row r="46" spans="1:4" ht="15">
      <c r="A46" s="16">
        <v>43504</v>
      </c>
      <c r="B46" s="17" t="s">
        <v>114</v>
      </c>
      <c r="C46" s="17" t="s">
        <v>64</v>
      </c>
      <c r="D46" s="23">
        <v>145</v>
      </c>
    </row>
    <row r="47" spans="1:4" ht="15">
      <c r="A47" s="16">
        <v>43507</v>
      </c>
      <c r="B47" s="17" t="s">
        <v>115</v>
      </c>
      <c r="C47" s="17" t="s">
        <v>64</v>
      </c>
      <c r="D47" s="23">
        <v>818.5</v>
      </c>
    </row>
    <row r="48" spans="1:4" ht="15">
      <c r="A48" s="16">
        <v>43507</v>
      </c>
      <c r="B48" s="17"/>
      <c r="C48" s="17" t="s">
        <v>64</v>
      </c>
      <c r="D48" s="23">
        <v>150</v>
      </c>
    </row>
    <row r="49" spans="1:4" ht="15">
      <c r="A49" s="16">
        <v>43508</v>
      </c>
      <c r="B49" s="17"/>
      <c r="C49" s="17" t="s">
        <v>64</v>
      </c>
      <c r="D49" s="23">
        <v>300</v>
      </c>
    </row>
    <row r="50" spans="1:4" ht="15">
      <c r="A50" s="16">
        <v>43508</v>
      </c>
      <c r="B50" s="17" t="s">
        <v>132</v>
      </c>
      <c r="C50" s="17" t="s">
        <v>64</v>
      </c>
      <c r="D50" s="23">
        <v>590</v>
      </c>
    </row>
    <row r="51" spans="1:4" ht="15">
      <c r="A51" s="16">
        <v>43509</v>
      </c>
      <c r="B51" s="17" t="s">
        <v>476</v>
      </c>
      <c r="C51" s="17" t="s">
        <v>64</v>
      </c>
      <c r="D51" s="23">
        <v>295</v>
      </c>
    </row>
    <row r="52" spans="1:4" ht="15">
      <c r="A52" s="16">
        <v>43509</v>
      </c>
      <c r="B52" s="17"/>
      <c r="C52" s="17" t="s">
        <v>64</v>
      </c>
      <c r="D52" s="23">
        <v>100</v>
      </c>
    </row>
    <row r="53" spans="1:4" ht="15">
      <c r="A53" s="16">
        <v>43510</v>
      </c>
      <c r="B53" s="17" t="s">
        <v>133</v>
      </c>
      <c r="C53" s="17" t="s">
        <v>64</v>
      </c>
      <c r="D53" s="27">
        <v>155</v>
      </c>
    </row>
    <row r="54" spans="1:4" ht="15">
      <c r="A54" s="16">
        <v>43510</v>
      </c>
      <c r="B54" s="17"/>
      <c r="C54" s="17" t="s">
        <v>64</v>
      </c>
      <c r="D54" s="27">
        <v>110</v>
      </c>
    </row>
    <row r="55" spans="1:4" ht="15">
      <c r="A55" s="16">
        <v>43510</v>
      </c>
      <c r="B55" s="17"/>
      <c r="C55" s="17" t="s">
        <v>64</v>
      </c>
      <c r="D55" s="27">
        <v>110</v>
      </c>
    </row>
    <row r="56" spans="1:4" ht="15">
      <c r="A56" s="16">
        <v>43511</v>
      </c>
      <c r="B56" s="17" t="s">
        <v>134</v>
      </c>
      <c r="C56" s="17" t="s">
        <v>64</v>
      </c>
      <c r="D56" s="27">
        <v>301.5</v>
      </c>
    </row>
    <row r="57" spans="1:4" ht="15">
      <c r="A57" s="16">
        <v>43514</v>
      </c>
      <c r="B57" s="17" t="s">
        <v>135</v>
      </c>
      <c r="C57" s="17" t="s">
        <v>64</v>
      </c>
      <c r="D57" s="27">
        <v>200</v>
      </c>
    </row>
    <row r="58" spans="1:4" ht="15">
      <c r="A58" s="16">
        <v>43515</v>
      </c>
      <c r="B58" s="17" t="s">
        <v>136</v>
      </c>
      <c r="C58" s="17" t="s">
        <v>64</v>
      </c>
      <c r="D58" s="27">
        <v>30</v>
      </c>
    </row>
    <row r="59" spans="1:4" ht="15">
      <c r="A59" s="16">
        <v>43515</v>
      </c>
      <c r="B59" s="17"/>
      <c r="C59" s="17" t="s">
        <v>64</v>
      </c>
      <c r="D59" s="27">
        <v>100</v>
      </c>
    </row>
    <row r="60" spans="1:4" ht="15">
      <c r="A60" s="16">
        <v>43516</v>
      </c>
      <c r="B60" s="17" t="s">
        <v>137</v>
      </c>
      <c r="C60" s="17" t="s">
        <v>64</v>
      </c>
      <c r="D60" s="27">
        <v>160</v>
      </c>
    </row>
    <row r="61" spans="1:4" ht="15">
      <c r="A61" s="16">
        <v>43517</v>
      </c>
      <c r="B61" s="18" t="s">
        <v>167</v>
      </c>
      <c r="C61" s="30" t="s">
        <v>64</v>
      </c>
      <c r="D61" s="23">
        <v>78.75</v>
      </c>
    </row>
    <row r="62" spans="1:4" ht="15">
      <c r="A62" s="16">
        <v>43519</v>
      </c>
      <c r="B62" s="18" t="s">
        <v>168</v>
      </c>
      <c r="C62" s="30" t="s">
        <v>64</v>
      </c>
      <c r="D62" s="23">
        <v>200</v>
      </c>
    </row>
    <row r="63" spans="1:4" ht="15">
      <c r="A63" s="16">
        <v>43521</v>
      </c>
      <c r="B63" s="17" t="s">
        <v>169</v>
      </c>
      <c r="C63" s="30" t="s">
        <v>64</v>
      </c>
      <c r="D63" s="23">
        <v>110</v>
      </c>
    </row>
    <row r="64" spans="1:4" ht="15">
      <c r="A64" s="16">
        <v>43522</v>
      </c>
      <c r="B64" s="17" t="s">
        <v>170</v>
      </c>
      <c r="C64" s="30" t="s">
        <v>64</v>
      </c>
      <c r="D64" s="23">
        <v>390</v>
      </c>
    </row>
    <row r="65" spans="1:4" ht="15">
      <c r="A65" s="16">
        <v>43523</v>
      </c>
      <c r="B65" s="17"/>
      <c r="C65" s="30" t="s">
        <v>64</v>
      </c>
      <c r="D65" s="23">
        <v>110</v>
      </c>
    </row>
    <row r="66" spans="1:4" ht="15">
      <c r="A66" s="16">
        <v>43523</v>
      </c>
      <c r="B66" s="17"/>
      <c r="C66" s="30" t="s">
        <v>64</v>
      </c>
      <c r="D66" s="23">
        <v>115</v>
      </c>
    </row>
    <row r="67" spans="1:4" ht="15">
      <c r="A67" s="16">
        <v>43523</v>
      </c>
      <c r="B67" s="17"/>
      <c r="C67" s="30" t="s">
        <v>64</v>
      </c>
      <c r="D67" s="23">
        <v>250</v>
      </c>
    </row>
    <row r="68" spans="1:4" ht="15">
      <c r="A68" s="16">
        <v>43523</v>
      </c>
      <c r="B68" s="17" t="s">
        <v>171</v>
      </c>
      <c r="C68" s="30" t="s">
        <v>64</v>
      </c>
      <c r="D68" s="23">
        <v>88</v>
      </c>
    </row>
    <row r="69" spans="1:4" ht="15">
      <c r="A69" s="16">
        <v>43524</v>
      </c>
      <c r="B69" s="17" t="s">
        <v>172</v>
      </c>
      <c r="C69" s="30" t="s">
        <v>64</v>
      </c>
      <c r="D69" s="23">
        <v>315</v>
      </c>
    </row>
    <row r="70" spans="1:4" ht="15">
      <c r="A70" s="16">
        <v>43525</v>
      </c>
      <c r="B70" s="18" t="s">
        <v>173</v>
      </c>
      <c r="C70" s="30" t="s">
        <v>64</v>
      </c>
      <c r="D70" s="23">
        <v>235</v>
      </c>
    </row>
    <row r="71" spans="1:4" ht="15">
      <c r="A71" s="16">
        <v>43528</v>
      </c>
      <c r="B71" s="18" t="s">
        <v>174</v>
      </c>
      <c r="C71" s="30" t="s">
        <v>64</v>
      </c>
      <c r="D71" s="23">
        <v>494</v>
      </c>
    </row>
    <row r="72" spans="1:4" ht="15">
      <c r="A72" s="16">
        <v>43528</v>
      </c>
      <c r="B72" s="18"/>
      <c r="C72" s="30" t="s">
        <v>64</v>
      </c>
      <c r="D72" s="23">
        <v>80</v>
      </c>
    </row>
    <row r="73" spans="1:4" ht="15">
      <c r="A73" s="16">
        <v>43529</v>
      </c>
      <c r="B73" s="18"/>
      <c r="C73" s="30" t="s">
        <v>64</v>
      </c>
      <c r="D73" s="23">
        <v>110</v>
      </c>
    </row>
    <row r="74" spans="1:4" ht="15">
      <c r="A74" s="16">
        <v>43529</v>
      </c>
      <c r="B74" s="18" t="s">
        <v>175</v>
      </c>
      <c r="C74" s="30" t="s">
        <v>64</v>
      </c>
      <c r="D74" s="23">
        <v>360</v>
      </c>
    </row>
    <row r="75" spans="1:4" ht="15">
      <c r="A75" s="16">
        <v>43530</v>
      </c>
      <c r="B75" s="18" t="s">
        <v>176</v>
      </c>
      <c r="C75" s="30" t="s">
        <v>64</v>
      </c>
      <c r="D75" s="23">
        <v>550</v>
      </c>
    </row>
    <row r="76" spans="1:4" ht="15">
      <c r="A76" s="16">
        <v>43530</v>
      </c>
      <c r="B76" s="18"/>
      <c r="C76" s="30" t="s">
        <v>64</v>
      </c>
      <c r="D76" s="23">
        <v>220</v>
      </c>
    </row>
    <row r="77" spans="1:4" ht="15">
      <c r="A77" s="16">
        <v>43530</v>
      </c>
      <c r="B77" s="18"/>
      <c r="C77" s="30" t="s">
        <v>64</v>
      </c>
      <c r="D77" s="23">
        <v>70</v>
      </c>
    </row>
    <row r="78" spans="1:4" ht="15">
      <c r="A78" s="16">
        <v>43530</v>
      </c>
      <c r="B78" s="18"/>
      <c r="C78" s="30" t="s">
        <v>64</v>
      </c>
      <c r="D78" s="23">
        <v>220</v>
      </c>
    </row>
    <row r="79" spans="1:4" ht="15">
      <c r="A79" s="16">
        <v>43531</v>
      </c>
      <c r="B79" s="18"/>
      <c r="C79" s="30" t="s">
        <v>64</v>
      </c>
      <c r="D79" s="23">
        <v>100</v>
      </c>
    </row>
    <row r="80" spans="1:4" ht="15">
      <c r="A80" s="16">
        <v>43531</v>
      </c>
      <c r="B80" s="18" t="s">
        <v>177</v>
      </c>
      <c r="C80" s="30" t="s">
        <v>64</v>
      </c>
      <c r="D80" s="23">
        <v>377.5</v>
      </c>
    </row>
    <row r="81" spans="1:4" ht="15">
      <c r="A81" s="16">
        <v>43532</v>
      </c>
      <c r="B81" s="18" t="s">
        <v>178</v>
      </c>
      <c r="C81" s="30" t="s">
        <v>64</v>
      </c>
      <c r="D81" s="23">
        <v>250</v>
      </c>
    </row>
    <row r="82" spans="1:4" ht="15">
      <c r="A82" s="16">
        <v>43535</v>
      </c>
      <c r="B82" s="18" t="s">
        <v>179</v>
      </c>
      <c r="C82" s="30" t="s">
        <v>64</v>
      </c>
      <c r="D82" s="23">
        <v>326</v>
      </c>
    </row>
    <row r="83" spans="1:4" ht="15">
      <c r="A83" s="16">
        <v>43535</v>
      </c>
      <c r="B83" s="18"/>
      <c r="C83" s="30" t="s">
        <v>64</v>
      </c>
      <c r="D83" s="23">
        <v>110</v>
      </c>
    </row>
    <row r="84" spans="1:4" ht="15">
      <c r="A84" s="16">
        <v>43535</v>
      </c>
      <c r="B84" s="18"/>
      <c r="C84" s="30" t="s">
        <v>64</v>
      </c>
      <c r="D84" s="23">
        <v>110</v>
      </c>
    </row>
    <row r="85" spans="1:4" ht="15">
      <c r="A85" s="16">
        <v>43536</v>
      </c>
      <c r="B85" s="18"/>
      <c r="C85" s="30" t="s">
        <v>64</v>
      </c>
      <c r="D85" s="23">
        <v>300</v>
      </c>
    </row>
    <row r="86" spans="1:4" ht="15">
      <c r="A86" s="16">
        <v>43536</v>
      </c>
      <c r="B86" s="18" t="s">
        <v>180</v>
      </c>
      <c r="C86" s="30" t="s">
        <v>64</v>
      </c>
      <c r="D86" s="23">
        <v>310</v>
      </c>
    </row>
    <row r="87" spans="1:4" ht="15">
      <c r="A87" s="16">
        <v>43537</v>
      </c>
      <c r="B87" s="18" t="s">
        <v>181</v>
      </c>
      <c r="C87" s="30" t="s">
        <v>64</v>
      </c>
      <c r="D87" s="23">
        <v>100</v>
      </c>
    </row>
    <row r="88" spans="1:4" ht="15">
      <c r="A88" s="16">
        <v>43538</v>
      </c>
      <c r="B88" s="18" t="s">
        <v>182</v>
      </c>
      <c r="C88" s="30" t="s">
        <v>64</v>
      </c>
      <c r="D88" s="23">
        <v>30</v>
      </c>
    </row>
    <row r="89" spans="1:4" ht="15">
      <c r="A89" s="16">
        <v>43539</v>
      </c>
      <c r="B89" s="18"/>
      <c r="C89" s="30" t="s">
        <v>64</v>
      </c>
      <c r="D89" s="23">
        <v>220</v>
      </c>
    </row>
    <row r="90" spans="1:4" ht="15">
      <c r="A90" s="16">
        <v>43539</v>
      </c>
      <c r="B90" s="18" t="s">
        <v>183</v>
      </c>
      <c r="C90" s="30" t="s">
        <v>64</v>
      </c>
      <c r="D90" s="23">
        <v>107.5</v>
      </c>
    </row>
    <row r="91" spans="1:4" ht="15">
      <c r="A91" s="16">
        <v>43542</v>
      </c>
      <c r="B91" s="18" t="s">
        <v>184</v>
      </c>
      <c r="C91" s="30" t="s">
        <v>64</v>
      </c>
      <c r="D91" s="23">
        <v>400</v>
      </c>
    </row>
    <row r="92" spans="1:4" ht="15">
      <c r="A92" s="16">
        <v>43543</v>
      </c>
      <c r="B92" s="18" t="s">
        <v>185</v>
      </c>
      <c r="C92" s="30" t="s">
        <v>64</v>
      </c>
      <c r="D92" s="23">
        <v>195</v>
      </c>
    </row>
    <row r="93" spans="1:4" ht="15">
      <c r="A93" s="16">
        <v>43543</v>
      </c>
      <c r="B93" s="18"/>
      <c r="C93" s="30" t="s">
        <v>64</v>
      </c>
      <c r="D93" s="23">
        <v>100</v>
      </c>
    </row>
    <row r="94" spans="1:4" ht="15">
      <c r="A94" s="16">
        <v>43543</v>
      </c>
      <c r="B94" s="18"/>
      <c r="C94" s="30" t="s">
        <v>64</v>
      </c>
      <c r="D94" s="23">
        <v>110</v>
      </c>
    </row>
    <row r="95" spans="1:4" ht="15">
      <c r="A95" s="16">
        <v>43543</v>
      </c>
      <c r="B95" s="18"/>
      <c r="C95" s="30" t="s">
        <v>64</v>
      </c>
      <c r="D95" s="23">
        <v>100</v>
      </c>
    </row>
    <row r="96" spans="1:4" ht="15">
      <c r="A96" s="16">
        <v>43544</v>
      </c>
      <c r="B96" s="18" t="s">
        <v>186</v>
      </c>
      <c r="C96" s="30" t="s">
        <v>64</v>
      </c>
      <c r="D96" s="23">
        <v>30</v>
      </c>
    </row>
    <row r="97" spans="1:4" ht="15">
      <c r="A97" s="16">
        <v>43545</v>
      </c>
      <c r="B97" s="18"/>
      <c r="C97" s="30" t="s">
        <v>64</v>
      </c>
      <c r="D97" s="23">
        <v>120</v>
      </c>
    </row>
    <row r="98" spans="1:4" ht="15">
      <c r="A98" s="16">
        <v>43545</v>
      </c>
      <c r="B98" s="18"/>
      <c r="C98" s="30" t="s">
        <v>64</v>
      </c>
      <c r="D98" s="23">
        <v>150</v>
      </c>
    </row>
    <row r="99" spans="1:4" ht="15">
      <c r="A99" s="16">
        <v>43545</v>
      </c>
      <c r="B99" s="18" t="s">
        <v>187</v>
      </c>
      <c r="C99" s="30" t="s">
        <v>64</v>
      </c>
      <c r="D99" s="23">
        <v>277.5</v>
      </c>
    </row>
    <row r="100" spans="1:4" ht="15">
      <c r="A100" s="16">
        <v>43546</v>
      </c>
      <c r="B100" s="18" t="s">
        <v>188</v>
      </c>
      <c r="C100" s="30" t="s">
        <v>64</v>
      </c>
      <c r="D100" s="23">
        <v>127.59</v>
      </c>
    </row>
    <row r="101" spans="1:4" ht="15">
      <c r="A101" s="16">
        <v>43549</v>
      </c>
      <c r="B101" s="17" t="s">
        <v>189</v>
      </c>
      <c r="C101" s="30" t="s">
        <v>64</v>
      </c>
      <c r="D101" s="23">
        <v>210</v>
      </c>
    </row>
    <row r="102" spans="1:4" ht="15">
      <c r="A102" s="31">
        <v>43550</v>
      </c>
      <c r="B102" s="32" t="s">
        <v>190</v>
      </c>
      <c r="C102" s="30" t="s">
        <v>64</v>
      </c>
      <c r="D102" s="23">
        <v>272.5</v>
      </c>
    </row>
    <row r="103" spans="1:4" ht="15">
      <c r="A103" s="31">
        <v>43552</v>
      </c>
      <c r="B103" s="30" t="s">
        <v>191</v>
      </c>
      <c r="C103" s="30" t="s">
        <v>64</v>
      </c>
      <c r="D103" s="23">
        <v>360</v>
      </c>
    </row>
    <row r="104" spans="1:4" ht="15">
      <c r="A104" s="16">
        <v>43553</v>
      </c>
      <c r="B104" s="17" t="s">
        <v>192</v>
      </c>
      <c r="C104" s="30" t="s">
        <v>64</v>
      </c>
      <c r="D104" s="23">
        <v>75</v>
      </c>
    </row>
    <row r="105" spans="1:4" ht="15">
      <c r="A105" s="16">
        <v>43553</v>
      </c>
      <c r="B105" s="17"/>
      <c r="C105" s="30" t="s">
        <v>64</v>
      </c>
      <c r="D105" s="23">
        <v>15</v>
      </c>
    </row>
    <row r="106" spans="1:4" ht="15">
      <c r="A106" s="16">
        <v>43553</v>
      </c>
      <c r="B106" s="17"/>
      <c r="C106" s="30" t="s">
        <v>64</v>
      </c>
      <c r="D106" s="23">
        <v>70</v>
      </c>
    </row>
    <row r="107" spans="1:4" ht="15">
      <c r="A107" s="16">
        <v>43553</v>
      </c>
      <c r="B107" s="17"/>
      <c r="C107" s="30" t="s">
        <v>64</v>
      </c>
      <c r="D107" s="23">
        <v>70</v>
      </c>
    </row>
    <row r="108" spans="1:4" ht="15">
      <c r="A108" s="16">
        <v>43553</v>
      </c>
      <c r="B108" s="17"/>
      <c r="C108" s="30" t="s">
        <v>64</v>
      </c>
      <c r="D108" s="23">
        <v>70</v>
      </c>
    </row>
    <row r="109" spans="1:4" ht="15">
      <c r="A109" s="16"/>
      <c r="B109" s="18"/>
      <c r="C109" s="30"/>
      <c r="D109" s="23"/>
    </row>
    <row r="110" spans="2:4" ht="12.75">
      <c r="B110" s="1"/>
      <c r="C110" s="1"/>
      <c r="D110" s="4"/>
    </row>
    <row r="111" spans="2:4" ht="12.75">
      <c r="B111" s="1"/>
      <c r="C111" s="1"/>
      <c r="D111" s="4"/>
    </row>
    <row r="112" spans="2:3" ht="12.75">
      <c r="B112" s="1"/>
      <c r="C112" s="1"/>
    </row>
    <row r="113" spans="1:4" s="18" customFormat="1" ht="15.75">
      <c r="A113" s="16"/>
      <c r="B113" s="41" t="s">
        <v>139</v>
      </c>
      <c r="C113" s="42"/>
      <c r="D113" s="43">
        <f>SUM(D6:D111)</f>
        <v>21482.350000000002</v>
      </c>
    </row>
    <row r="115" ht="12.75">
      <c r="D115" s="13"/>
    </row>
    <row r="116" spans="1:4" ht="18">
      <c r="A116" s="11" t="s">
        <v>25</v>
      </c>
      <c r="D116" s="2"/>
    </row>
    <row r="117" spans="1:4" ht="18">
      <c r="A117" s="11"/>
      <c r="D117" s="2"/>
    </row>
    <row r="118" spans="1:4" s="18" customFormat="1" ht="15.75">
      <c r="A118" s="16"/>
      <c r="B118" s="38" t="s">
        <v>26</v>
      </c>
      <c r="D118" s="43">
        <f>D113</f>
        <v>21482.350000000002</v>
      </c>
    </row>
    <row r="119" spans="1:4" ht="15">
      <c r="A119" s="16">
        <v>43556</v>
      </c>
      <c r="B119" s="18" t="s">
        <v>193</v>
      </c>
      <c r="C119" s="30" t="s">
        <v>64</v>
      </c>
      <c r="D119" s="23">
        <v>350</v>
      </c>
    </row>
    <row r="120" spans="1:4" ht="15">
      <c r="A120" s="16">
        <v>43557</v>
      </c>
      <c r="B120" s="18"/>
      <c r="C120" s="30" t="s">
        <v>64</v>
      </c>
      <c r="D120" s="23">
        <v>75</v>
      </c>
    </row>
    <row r="121" spans="1:5" ht="15">
      <c r="A121" s="16">
        <v>43557</v>
      </c>
      <c r="B121" s="18" t="s">
        <v>194</v>
      </c>
      <c r="C121" s="30" t="s">
        <v>64</v>
      </c>
      <c r="D121" s="23">
        <v>270</v>
      </c>
      <c r="E121" s="21"/>
    </row>
    <row r="122" spans="1:5" ht="15">
      <c r="A122" s="16">
        <v>43557</v>
      </c>
      <c r="B122" s="18"/>
      <c r="C122" s="30" t="s">
        <v>64</v>
      </c>
      <c r="D122" s="23">
        <v>110</v>
      </c>
      <c r="E122" s="21"/>
    </row>
    <row r="123" spans="1:5" ht="15">
      <c r="A123" s="16">
        <v>43557</v>
      </c>
      <c r="B123" s="18"/>
      <c r="C123" s="30" t="s">
        <v>64</v>
      </c>
      <c r="D123" s="23">
        <v>150</v>
      </c>
      <c r="E123" s="21"/>
    </row>
    <row r="124" spans="1:5" ht="15">
      <c r="A124" s="16">
        <v>43557</v>
      </c>
      <c r="B124" s="18"/>
      <c r="C124" s="30" t="s">
        <v>64</v>
      </c>
      <c r="D124" s="23">
        <v>220</v>
      </c>
      <c r="E124" s="21"/>
    </row>
    <row r="125" spans="1:5" ht="15">
      <c r="A125" s="16">
        <v>43558</v>
      </c>
      <c r="B125" s="18"/>
      <c r="C125" s="30" t="s">
        <v>64</v>
      </c>
      <c r="D125" s="23">
        <v>110</v>
      </c>
      <c r="E125" s="21"/>
    </row>
    <row r="126" spans="1:5" ht="15">
      <c r="A126" s="16">
        <v>43558</v>
      </c>
      <c r="B126" s="18" t="s">
        <v>195</v>
      </c>
      <c r="C126" s="30" t="s">
        <v>64</v>
      </c>
      <c r="D126" s="23">
        <v>710.5</v>
      </c>
      <c r="E126" s="21"/>
    </row>
    <row r="127" spans="1:5" ht="15">
      <c r="A127" s="16">
        <v>43559</v>
      </c>
      <c r="B127" s="18" t="s">
        <v>196</v>
      </c>
      <c r="C127" s="30" t="s">
        <v>64</v>
      </c>
      <c r="D127" s="23">
        <v>160</v>
      </c>
      <c r="E127" s="21"/>
    </row>
    <row r="128" spans="1:5" ht="15">
      <c r="A128" s="16">
        <v>43560</v>
      </c>
      <c r="B128" s="18" t="s">
        <v>197</v>
      </c>
      <c r="C128" s="30" t="s">
        <v>64</v>
      </c>
      <c r="D128" s="23">
        <v>357</v>
      </c>
      <c r="E128" s="21"/>
    </row>
    <row r="129" spans="1:5" ht="15">
      <c r="A129" s="16">
        <v>43563</v>
      </c>
      <c r="B129" s="18" t="s">
        <v>198</v>
      </c>
      <c r="C129" s="30" t="s">
        <v>64</v>
      </c>
      <c r="D129" s="23">
        <v>242.5</v>
      </c>
      <c r="E129" s="21"/>
    </row>
    <row r="130" spans="1:5" ht="15">
      <c r="A130" s="16">
        <v>43563</v>
      </c>
      <c r="B130" s="18"/>
      <c r="C130" s="30" t="s">
        <v>64</v>
      </c>
      <c r="D130" s="23">
        <v>110</v>
      </c>
      <c r="E130" s="21"/>
    </row>
    <row r="131" spans="1:5" ht="15">
      <c r="A131" s="16">
        <v>43563</v>
      </c>
      <c r="B131" s="18"/>
      <c r="C131" s="30" t="s">
        <v>64</v>
      </c>
      <c r="D131" s="23">
        <v>110</v>
      </c>
      <c r="E131" s="21"/>
    </row>
    <row r="132" spans="1:5" ht="15">
      <c r="A132" s="16">
        <v>43564</v>
      </c>
      <c r="B132" s="18" t="s">
        <v>199</v>
      </c>
      <c r="C132" s="30" t="s">
        <v>64</v>
      </c>
      <c r="D132" s="23">
        <v>205</v>
      </c>
      <c r="E132" s="21"/>
    </row>
    <row r="133" spans="1:5" ht="15">
      <c r="A133" s="16">
        <v>43564</v>
      </c>
      <c r="B133" s="18"/>
      <c r="C133" s="30" t="s">
        <v>64</v>
      </c>
      <c r="D133" s="23">
        <v>70</v>
      </c>
      <c r="E133" s="21"/>
    </row>
    <row r="134" spans="1:5" ht="15">
      <c r="A134" s="16">
        <v>43565</v>
      </c>
      <c r="B134" s="18"/>
      <c r="C134" s="30" t="s">
        <v>64</v>
      </c>
      <c r="D134" s="23">
        <v>120</v>
      </c>
      <c r="E134" s="21"/>
    </row>
    <row r="135" spans="1:5" ht="15">
      <c r="A135" s="16">
        <v>43565</v>
      </c>
      <c r="B135" s="18" t="s">
        <v>200</v>
      </c>
      <c r="C135" s="30" t="s">
        <v>64</v>
      </c>
      <c r="D135" s="23">
        <v>80</v>
      </c>
      <c r="E135" s="21"/>
    </row>
    <row r="136" spans="1:5" ht="15">
      <c r="A136" s="16">
        <v>43566</v>
      </c>
      <c r="B136" s="18" t="s">
        <v>201</v>
      </c>
      <c r="C136" s="30" t="s">
        <v>64</v>
      </c>
      <c r="D136" s="23">
        <v>497.5</v>
      </c>
      <c r="E136" s="21"/>
    </row>
    <row r="137" spans="1:5" ht="15">
      <c r="A137" s="16">
        <v>43566</v>
      </c>
      <c r="B137" s="18"/>
      <c r="C137" s="30" t="s">
        <v>355</v>
      </c>
      <c r="D137" s="23">
        <v>37.38</v>
      </c>
      <c r="E137" s="21"/>
    </row>
    <row r="138" spans="1:4" ht="15">
      <c r="A138" s="16">
        <v>43567</v>
      </c>
      <c r="B138" s="18" t="s">
        <v>203</v>
      </c>
      <c r="C138" s="30" t="s">
        <v>64</v>
      </c>
      <c r="D138" s="23">
        <v>75</v>
      </c>
    </row>
    <row r="139" spans="1:4" ht="15">
      <c r="A139" s="16">
        <v>43570</v>
      </c>
      <c r="B139" s="18" t="s">
        <v>204</v>
      </c>
      <c r="C139" s="30" t="s">
        <v>64</v>
      </c>
      <c r="D139" s="23">
        <v>467.5</v>
      </c>
    </row>
    <row r="140" spans="1:4" ht="15">
      <c r="A140" s="16">
        <v>43571</v>
      </c>
      <c r="B140" s="18" t="s">
        <v>67</v>
      </c>
      <c r="C140" s="30" t="s">
        <v>64</v>
      </c>
      <c r="D140" s="23">
        <v>120</v>
      </c>
    </row>
    <row r="141" spans="1:4" ht="15">
      <c r="A141" s="16">
        <v>43573</v>
      </c>
      <c r="B141" s="18" t="s">
        <v>205</v>
      </c>
      <c r="C141" s="30" t="s">
        <v>64</v>
      </c>
      <c r="D141" s="23">
        <v>135</v>
      </c>
    </row>
    <row r="142" spans="1:4" ht="15">
      <c r="A142" s="16">
        <v>43574</v>
      </c>
      <c r="B142" s="18" t="s">
        <v>206</v>
      </c>
      <c r="C142" s="30" t="s">
        <v>64</v>
      </c>
      <c r="D142" s="23">
        <v>90</v>
      </c>
    </row>
    <row r="143" spans="1:4" ht="15">
      <c r="A143" s="16">
        <v>43578</v>
      </c>
      <c r="B143" s="18" t="s">
        <v>208</v>
      </c>
      <c r="C143" s="30" t="s">
        <v>64</v>
      </c>
      <c r="D143" s="23">
        <v>64</v>
      </c>
    </row>
    <row r="144" spans="1:4" ht="15">
      <c r="A144" s="16">
        <v>43578</v>
      </c>
      <c r="B144" s="18"/>
      <c r="C144" s="30" t="s">
        <v>64</v>
      </c>
      <c r="D144" s="23">
        <v>100</v>
      </c>
    </row>
    <row r="145" spans="1:4" ht="15">
      <c r="A145" s="16">
        <v>43579</v>
      </c>
      <c r="B145" s="18"/>
      <c r="C145" s="30" t="s">
        <v>64</v>
      </c>
      <c r="D145" s="23">
        <v>110</v>
      </c>
    </row>
    <row r="146" spans="1:4" ht="15">
      <c r="A146" s="16">
        <v>43579</v>
      </c>
      <c r="B146" s="18" t="s">
        <v>209</v>
      </c>
      <c r="C146" s="30" t="s">
        <v>64</v>
      </c>
      <c r="D146" s="23">
        <v>260</v>
      </c>
    </row>
    <row r="147" spans="1:4" ht="15">
      <c r="A147" s="16">
        <v>43584</v>
      </c>
      <c r="B147" s="18" t="s">
        <v>210</v>
      </c>
      <c r="C147" s="30" t="s">
        <v>64</v>
      </c>
      <c r="D147" s="23">
        <v>230</v>
      </c>
    </row>
    <row r="148" spans="1:4" ht="15">
      <c r="A148" s="16">
        <v>43585</v>
      </c>
      <c r="B148" s="18" t="s">
        <v>211</v>
      </c>
      <c r="C148" s="30" t="s">
        <v>64</v>
      </c>
      <c r="D148" s="23">
        <v>325</v>
      </c>
    </row>
    <row r="149" spans="1:4" ht="15">
      <c r="A149" s="16">
        <v>43585</v>
      </c>
      <c r="B149" s="18"/>
      <c r="C149" s="30" t="s">
        <v>64</v>
      </c>
      <c r="D149" s="23">
        <v>70</v>
      </c>
    </row>
    <row r="150" spans="1:4" ht="15">
      <c r="A150" s="16">
        <v>43587</v>
      </c>
      <c r="B150" s="18" t="s">
        <v>221</v>
      </c>
      <c r="C150" s="30" t="s">
        <v>64</v>
      </c>
      <c r="D150" s="23">
        <v>250</v>
      </c>
    </row>
    <row r="151" spans="1:4" ht="15">
      <c r="A151" s="16">
        <v>43588</v>
      </c>
      <c r="B151" s="18" t="s">
        <v>225</v>
      </c>
      <c r="C151" s="30" t="s">
        <v>64</v>
      </c>
      <c r="D151" s="23">
        <v>420</v>
      </c>
    </row>
    <row r="152" spans="1:4" ht="15">
      <c r="A152" s="16">
        <v>43591</v>
      </c>
      <c r="B152" s="18" t="s">
        <v>226</v>
      </c>
      <c r="C152" s="30" t="s">
        <v>64</v>
      </c>
      <c r="D152" s="23">
        <v>230</v>
      </c>
    </row>
    <row r="153" spans="1:4" ht="15">
      <c r="A153" s="16">
        <v>43591</v>
      </c>
      <c r="B153" s="18"/>
      <c r="C153" s="30" t="s">
        <v>64</v>
      </c>
      <c r="D153" s="23">
        <v>100</v>
      </c>
    </row>
    <row r="154" spans="1:4" ht="15">
      <c r="A154" s="16">
        <v>43591</v>
      </c>
      <c r="B154" s="18"/>
      <c r="C154" s="30" t="s">
        <v>64</v>
      </c>
      <c r="D154" s="23">
        <v>110</v>
      </c>
    </row>
    <row r="155" spans="1:4" ht="15">
      <c r="A155" s="16">
        <v>43591</v>
      </c>
      <c r="B155" s="18"/>
      <c r="C155" s="30" t="s">
        <v>64</v>
      </c>
      <c r="D155" s="23">
        <v>110</v>
      </c>
    </row>
    <row r="156" spans="1:4" ht="15">
      <c r="A156" s="16">
        <v>43591</v>
      </c>
      <c r="B156" s="18"/>
      <c r="C156" s="30" t="s">
        <v>64</v>
      </c>
      <c r="D156" s="23">
        <v>110</v>
      </c>
    </row>
    <row r="157" spans="1:4" ht="15">
      <c r="A157" s="16">
        <v>43592</v>
      </c>
      <c r="B157" s="18" t="s">
        <v>227</v>
      </c>
      <c r="C157" s="30" t="s">
        <v>64</v>
      </c>
      <c r="D157" s="23">
        <v>260</v>
      </c>
    </row>
    <row r="158" spans="1:4" ht="15">
      <c r="A158" s="16">
        <v>43593</v>
      </c>
      <c r="B158" s="18" t="s">
        <v>228</v>
      </c>
      <c r="C158" s="30" t="s">
        <v>64</v>
      </c>
      <c r="D158" s="23">
        <v>610</v>
      </c>
    </row>
    <row r="159" spans="1:4" ht="15">
      <c r="A159" s="16">
        <v>43593</v>
      </c>
      <c r="B159" s="18"/>
      <c r="C159" s="30" t="s">
        <v>64</v>
      </c>
      <c r="D159" s="23">
        <v>110</v>
      </c>
    </row>
    <row r="160" spans="1:4" ht="15">
      <c r="A160" s="16">
        <v>43594</v>
      </c>
      <c r="B160" s="18" t="s">
        <v>230</v>
      </c>
      <c r="C160" s="30" t="s">
        <v>64</v>
      </c>
      <c r="D160" s="23">
        <v>290</v>
      </c>
    </row>
    <row r="161" spans="1:4" ht="15">
      <c r="A161" s="16">
        <v>43594</v>
      </c>
      <c r="B161" s="18"/>
      <c r="C161" s="30" t="s">
        <v>64</v>
      </c>
      <c r="D161" s="23">
        <v>220</v>
      </c>
    </row>
    <row r="162" spans="1:4" ht="15">
      <c r="A162" s="16">
        <v>43594</v>
      </c>
      <c r="B162" s="18"/>
      <c r="C162" s="30" t="s">
        <v>64</v>
      </c>
      <c r="D162" s="23">
        <v>475</v>
      </c>
    </row>
    <row r="163" spans="1:4" ht="15">
      <c r="A163" s="16">
        <v>43594</v>
      </c>
      <c r="B163" s="18"/>
      <c r="C163" s="30" t="s">
        <v>64</v>
      </c>
      <c r="D163" s="23">
        <v>450</v>
      </c>
    </row>
    <row r="164" spans="1:4" ht="15">
      <c r="A164" s="16">
        <v>43595</v>
      </c>
      <c r="B164" s="18"/>
      <c r="C164" s="30" t="s">
        <v>64</v>
      </c>
      <c r="D164" s="23">
        <v>200</v>
      </c>
    </row>
    <row r="165" spans="1:4" ht="15">
      <c r="A165" s="16">
        <v>43595</v>
      </c>
      <c r="B165" s="18"/>
      <c r="C165" s="30" t="s">
        <v>64</v>
      </c>
      <c r="D165" s="23">
        <v>220</v>
      </c>
    </row>
    <row r="166" spans="1:4" ht="15">
      <c r="A166" s="16">
        <v>43595</v>
      </c>
      <c r="B166" s="18"/>
      <c r="C166" s="30" t="s">
        <v>64</v>
      </c>
      <c r="D166" s="23">
        <v>125</v>
      </c>
    </row>
    <row r="167" spans="1:4" ht="15">
      <c r="A167" s="16">
        <v>43595</v>
      </c>
      <c r="B167" s="18" t="s">
        <v>231</v>
      </c>
      <c r="C167" s="30" t="s">
        <v>64</v>
      </c>
      <c r="D167" s="23">
        <v>442.5</v>
      </c>
    </row>
    <row r="168" spans="1:4" ht="15">
      <c r="A168" s="16">
        <v>43598</v>
      </c>
      <c r="B168" s="18" t="s">
        <v>232</v>
      </c>
      <c r="C168" s="30" t="s">
        <v>64</v>
      </c>
      <c r="D168" s="23">
        <v>128</v>
      </c>
    </row>
    <row r="169" spans="1:4" ht="15">
      <c r="A169" s="16">
        <v>43599</v>
      </c>
      <c r="B169" s="18" t="s">
        <v>233</v>
      </c>
      <c r="C169" s="30" t="s">
        <v>64</v>
      </c>
      <c r="D169" s="23">
        <v>95</v>
      </c>
    </row>
    <row r="170" spans="1:4" ht="15">
      <c r="A170" s="16">
        <v>43599</v>
      </c>
      <c r="B170" s="18"/>
      <c r="C170" s="30" t="s">
        <v>64</v>
      </c>
      <c r="D170" s="23">
        <v>70</v>
      </c>
    </row>
    <row r="171" spans="1:4" ht="15">
      <c r="A171" s="16">
        <v>43600</v>
      </c>
      <c r="B171" s="18" t="s">
        <v>238</v>
      </c>
      <c r="C171" s="30" t="s">
        <v>64</v>
      </c>
      <c r="D171" s="23">
        <v>84</v>
      </c>
    </row>
    <row r="172" spans="1:4" ht="15" customHeight="1">
      <c r="A172" s="16">
        <v>43601</v>
      </c>
      <c r="B172" s="18" t="s">
        <v>240</v>
      </c>
      <c r="C172" s="30" t="s">
        <v>64</v>
      </c>
      <c r="D172" s="23">
        <v>130</v>
      </c>
    </row>
    <row r="173" spans="1:4" ht="15" customHeight="1">
      <c r="A173" s="16">
        <v>43602</v>
      </c>
      <c r="B173" s="18" t="s">
        <v>241</v>
      </c>
      <c r="C173" s="30" t="s">
        <v>64</v>
      </c>
      <c r="D173" s="23">
        <v>300</v>
      </c>
    </row>
    <row r="174" spans="1:4" ht="15" customHeight="1">
      <c r="A174" s="16">
        <v>43605</v>
      </c>
      <c r="B174" s="18" t="s">
        <v>242</v>
      </c>
      <c r="C174" s="30" t="s">
        <v>64</v>
      </c>
      <c r="D174" s="23">
        <v>680</v>
      </c>
    </row>
    <row r="175" spans="1:4" ht="15" customHeight="1">
      <c r="A175" s="16">
        <v>43605</v>
      </c>
      <c r="B175" s="18"/>
      <c r="C175" s="30" t="s">
        <v>64</v>
      </c>
      <c r="D175" s="23">
        <v>150</v>
      </c>
    </row>
    <row r="176" spans="1:4" ht="15" customHeight="1">
      <c r="A176" s="16">
        <v>43605</v>
      </c>
      <c r="B176" s="18"/>
      <c r="C176" s="30" t="s">
        <v>64</v>
      </c>
      <c r="D176" s="23">
        <v>200</v>
      </c>
    </row>
    <row r="177" spans="1:4" ht="15" customHeight="1">
      <c r="A177" s="16">
        <v>43606</v>
      </c>
      <c r="B177" s="18" t="s">
        <v>243</v>
      </c>
      <c r="C177" s="30" t="s">
        <v>64</v>
      </c>
      <c r="D177" s="23">
        <v>690</v>
      </c>
    </row>
    <row r="178" spans="1:4" ht="15" customHeight="1">
      <c r="A178" s="16">
        <v>43587</v>
      </c>
      <c r="B178" s="18"/>
      <c r="C178" s="30" t="s">
        <v>64</v>
      </c>
      <c r="D178" s="23">
        <v>110</v>
      </c>
    </row>
    <row r="179" spans="1:4" ht="15" customHeight="1">
      <c r="A179" s="16">
        <v>43608</v>
      </c>
      <c r="B179" s="18" t="s">
        <v>244</v>
      </c>
      <c r="C179" s="30" t="s">
        <v>64</v>
      </c>
      <c r="D179" s="23">
        <v>230</v>
      </c>
    </row>
    <row r="180" spans="1:4" ht="15.75" customHeight="1">
      <c r="A180" s="16">
        <v>43609</v>
      </c>
      <c r="B180" s="18" t="s">
        <v>245</v>
      </c>
      <c r="C180" s="30" t="s">
        <v>64</v>
      </c>
      <c r="D180" s="23">
        <v>186</v>
      </c>
    </row>
    <row r="181" spans="1:4" ht="15">
      <c r="A181" s="16">
        <v>43612</v>
      </c>
      <c r="B181" s="18" t="s">
        <v>246</v>
      </c>
      <c r="C181" s="30" t="s">
        <v>64</v>
      </c>
      <c r="D181" s="23">
        <v>90</v>
      </c>
    </row>
    <row r="182" spans="1:4" ht="15">
      <c r="A182" s="16">
        <v>43613</v>
      </c>
      <c r="B182" s="18" t="s">
        <v>247</v>
      </c>
      <c r="C182" s="30" t="s">
        <v>64</v>
      </c>
      <c r="D182" s="23">
        <v>375</v>
      </c>
    </row>
    <row r="183" spans="1:4" ht="15">
      <c r="A183" s="16">
        <v>43613</v>
      </c>
      <c r="B183" s="18"/>
      <c r="C183" s="30" t="s">
        <v>64</v>
      </c>
      <c r="D183" s="23">
        <v>100</v>
      </c>
    </row>
    <row r="184" spans="1:4" ht="15">
      <c r="A184" s="16">
        <v>43614</v>
      </c>
      <c r="B184" s="18"/>
      <c r="C184" s="30" t="s">
        <v>64</v>
      </c>
      <c r="D184" s="23">
        <v>180</v>
      </c>
    </row>
    <row r="185" spans="1:4" ht="15">
      <c r="A185" s="16">
        <v>43614</v>
      </c>
      <c r="B185" s="18" t="s">
        <v>249</v>
      </c>
      <c r="C185" s="30" t="s">
        <v>64</v>
      </c>
      <c r="D185" s="23">
        <v>254</v>
      </c>
    </row>
    <row r="186" spans="1:4" ht="15">
      <c r="A186" s="31">
        <v>43615</v>
      </c>
      <c r="B186" s="18" t="s">
        <v>250</v>
      </c>
      <c r="C186" s="30" t="s">
        <v>64</v>
      </c>
      <c r="D186" s="23">
        <v>535</v>
      </c>
    </row>
    <row r="187" spans="1:4" ht="15">
      <c r="A187" s="16">
        <v>43616</v>
      </c>
      <c r="B187" s="18" t="s">
        <v>251</v>
      </c>
      <c r="C187" s="30" t="s">
        <v>64</v>
      </c>
      <c r="D187" s="23">
        <v>50</v>
      </c>
    </row>
    <row r="188" spans="1:4" ht="15">
      <c r="A188" s="26">
        <v>43619</v>
      </c>
      <c r="B188" s="18" t="s">
        <v>254</v>
      </c>
      <c r="C188" s="30" t="s">
        <v>64</v>
      </c>
      <c r="D188" s="23">
        <v>232</v>
      </c>
    </row>
    <row r="189" spans="1:4" ht="15">
      <c r="A189" s="26">
        <v>43620</v>
      </c>
      <c r="B189" s="18"/>
      <c r="C189" s="30" t="s">
        <v>64</v>
      </c>
      <c r="D189" s="23">
        <v>110</v>
      </c>
    </row>
    <row r="190" spans="1:4" ht="15">
      <c r="A190" s="26">
        <v>43620</v>
      </c>
      <c r="B190" s="18" t="s">
        <v>255</v>
      </c>
      <c r="C190" s="30" t="s">
        <v>64</v>
      </c>
      <c r="D190" s="23">
        <v>205</v>
      </c>
    </row>
    <row r="191" spans="1:4" ht="15">
      <c r="A191" s="26">
        <v>43621</v>
      </c>
      <c r="B191" s="18" t="s">
        <v>256</v>
      </c>
      <c r="C191" s="30" t="s">
        <v>64</v>
      </c>
      <c r="D191" s="23">
        <v>64.5</v>
      </c>
    </row>
    <row r="192" spans="1:4" ht="15">
      <c r="A192" s="26">
        <v>43623</v>
      </c>
      <c r="B192" s="18" t="s">
        <v>257</v>
      </c>
      <c r="C192" s="30" t="s">
        <v>64</v>
      </c>
      <c r="D192" s="23">
        <v>255</v>
      </c>
    </row>
    <row r="193" spans="1:4" ht="15">
      <c r="A193" s="16">
        <v>43626</v>
      </c>
      <c r="B193" s="18" t="s">
        <v>259</v>
      </c>
      <c r="C193" s="30" t="s">
        <v>64</v>
      </c>
      <c r="D193" s="23">
        <v>830</v>
      </c>
    </row>
    <row r="194" spans="1:4" ht="15">
      <c r="A194" s="16">
        <v>43626</v>
      </c>
      <c r="B194" s="18"/>
      <c r="C194" s="30" t="s">
        <v>64</v>
      </c>
      <c r="D194" s="23">
        <v>110</v>
      </c>
    </row>
    <row r="195" spans="1:4" ht="15">
      <c r="A195" s="16">
        <v>43627</v>
      </c>
      <c r="B195" s="18"/>
      <c r="C195" s="30" t="s">
        <v>64</v>
      </c>
      <c r="D195" s="23">
        <v>50</v>
      </c>
    </row>
    <row r="196" spans="1:4" ht="15">
      <c r="A196" s="16">
        <v>43627</v>
      </c>
      <c r="B196" s="18" t="s">
        <v>260</v>
      </c>
      <c r="C196" s="30" t="s">
        <v>64</v>
      </c>
      <c r="D196" s="23">
        <v>156.25</v>
      </c>
    </row>
    <row r="197" spans="1:4" ht="15">
      <c r="A197" s="16">
        <v>43628</v>
      </c>
      <c r="B197" s="18" t="s">
        <v>261</v>
      </c>
      <c r="C197" s="30" t="s">
        <v>64</v>
      </c>
      <c r="D197" s="23">
        <v>35</v>
      </c>
    </row>
    <row r="198" spans="1:4" ht="15">
      <c r="A198" s="16">
        <v>43629</v>
      </c>
      <c r="B198" s="18" t="s">
        <v>262</v>
      </c>
      <c r="C198" s="30" t="s">
        <v>64</v>
      </c>
      <c r="D198" s="23">
        <v>285</v>
      </c>
    </row>
    <row r="199" spans="1:4" ht="15">
      <c r="A199" s="16">
        <v>43630</v>
      </c>
      <c r="B199" s="18" t="s">
        <v>263</v>
      </c>
      <c r="C199" s="30" t="s">
        <v>64</v>
      </c>
      <c r="D199" s="23">
        <v>140</v>
      </c>
    </row>
    <row r="200" spans="1:4" ht="15">
      <c r="A200" s="16">
        <v>43634</v>
      </c>
      <c r="B200" s="18" t="s">
        <v>264</v>
      </c>
      <c r="C200" s="30" t="s">
        <v>64</v>
      </c>
      <c r="D200" s="23">
        <v>165</v>
      </c>
    </row>
    <row r="201" spans="1:4" ht="15">
      <c r="A201" s="16">
        <v>43634</v>
      </c>
      <c r="B201" s="18"/>
      <c r="C201" s="30" t="s">
        <v>64</v>
      </c>
      <c r="D201" s="23">
        <v>90</v>
      </c>
    </row>
    <row r="202" spans="1:4" ht="15">
      <c r="A202" s="16">
        <v>43635</v>
      </c>
      <c r="B202" s="18" t="s">
        <v>265</v>
      </c>
      <c r="C202" s="30" t="s">
        <v>64</v>
      </c>
      <c r="D202" s="23">
        <v>75</v>
      </c>
    </row>
    <row r="203" spans="1:4" ht="15">
      <c r="A203" s="16">
        <v>43636</v>
      </c>
      <c r="B203" s="18" t="s">
        <v>266</v>
      </c>
      <c r="C203" s="30" t="s">
        <v>64</v>
      </c>
      <c r="D203" s="23">
        <v>211.26</v>
      </c>
    </row>
    <row r="204" spans="1:4" ht="15">
      <c r="A204" s="16">
        <v>43640</v>
      </c>
      <c r="B204" s="18" t="s">
        <v>361</v>
      </c>
      <c r="C204" s="30" t="s">
        <v>64</v>
      </c>
      <c r="D204" s="23">
        <v>50</v>
      </c>
    </row>
    <row r="205" spans="1:4" ht="15">
      <c r="A205" s="16">
        <v>43641</v>
      </c>
      <c r="B205" s="18" t="s">
        <v>362</v>
      </c>
      <c r="C205" s="30" t="s">
        <v>64</v>
      </c>
      <c r="D205" s="23">
        <v>100</v>
      </c>
    </row>
    <row r="206" spans="1:4" ht="15">
      <c r="A206" s="16">
        <v>43643</v>
      </c>
      <c r="B206" s="18"/>
      <c r="C206" s="30" t="s">
        <v>64</v>
      </c>
      <c r="D206" s="23">
        <v>63</v>
      </c>
    </row>
    <row r="207" spans="1:4" ht="15">
      <c r="A207" s="16"/>
      <c r="B207" s="18"/>
      <c r="C207" s="30"/>
      <c r="D207" s="23"/>
    </row>
    <row r="208" spans="2:4" ht="13.5" customHeight="1">
      <c r="B208" s="1"/>
      <c r="C208" s="1"/>
      <c r="D208" s="2"/>
    </row>
    <row r="209" spans="1:4" s="42" customFormat="1" ht="15.75">
      <c r="A209" s="33"/>
      <c r="B209" s="41" t="s">
        <v>140</v>
      </c>
      <c r="D209" s="36">
        <f>SUM(D118:D207)</f>
        <v>40110.240000000005</v>
      </c>
    </row>
    <row r="210" spans="2:4" ht="12.75">
      <c r="B210" s="1"/>
      <c r="C210" s="1"/>
      <c r="D210" s="2"/>
    </row>
    <row r="211" spans="2:4" ht="12.75">
      <c r="B211" s="1"/>
      <c r="C211" s="1"/>
      <c r="D211" s="2"/>
    </row>
    <row r="212" spans="1:4" ht="18">
      <c r="A212" s="11" t="s">
        <v>27</v>
      </c>
      <c r="D212" s="13"/>
    </row>
    <row r="213" spans="1:4" ht="18">
      <c r="A213" s="11"/>
      <c r="D213" s="13"/>
    </row>
    <row r="214" spans="1:4" s="18" customFormat="1" ht="15.75">
      <c r="A214" s="16"/>
      <c r="B214" s="38" t="s">
        <v>26</v>
      </c>
      <c r="D214" s="36">
        <f>D209</f>
        <v>40110.240000000005</v>
      </c>
    </row>
    <row r="215" spans="1:4" s="18" customFormat="1" ht="15">
      <c r="A215" s="16">
        <v>43654</v>
      </c>
      <c r="B215" s="38"/>
      <c r="C215" s="18" t="s">
        <v>64</v>
      </c>
      <c r="D215" s="23">
        <v>110</v>
      </c>
    </row>
    <row r="216" spans="1:4" s="18" customFormat="1" ht="15">
      <c r="A216" s="16">
        <v>43655</v>
      </c>
      <c r="B216" s="38"/>
      <c r="C216" s="18" t="s">
        <v>64</v>
      </c>
      <c r="D216" s="23">
        <v>155</v>
      </c>
    </row>
    <row r="217" spans="1:4" s="18" customFormat="1" ht="15">
      <c r="A217" s="16">
        <v>43656</v>
      </c>
      <c r="B217" s="141" t="s">
        <v>547</v>
      </c>
      <c r="C217" s="18" t="s">
        <v>353</v>
      </c>
      <c r="D217" s="23">
        <v>215.82</v>
      </c>
    </row>
    <row r="218" spans="1:4" s="18" customFormat="1" ht="15">
      <c r="A218" s="16">
        <v>43661</v>
      </c>
      <c r="B218" s="38"/>
      <c r="C218" s="18" t="s">
        <v>64</v>
      </c>
      <c r="D218" s="23">
        <v>110</v>
      </c>
    </row>
    <row r="219" spans="1:4" s="18" customFormat="1" ht="15">
      <c r="A219" s="16">
        <v>43686</v>
      </c>
      <c r="B219" s="141" t="s">
        <v>548</v>
      </c>
      <c r="C219" s="18" t="s">
        <v>354</v>
      </c>
      <c r="D219" s="23">
        <v>72.96</v>
      </c>
    </row>
    <row r="220" spans="1:4" s="18" customFormat="1" ht="15">
      <c r="A220" s="26">
        <v>43718</v>
      </c>
      <c r="B220" s="18" t="s">
        <v>364</v>
      </c>
      <c r="C220" s="30" t="s">
        <v>64</v>
      </c>
      <c r="D220" s="23">
        <v>110</v>
      </c>
    </row>
    <row r="221" spans="1:4" s="18" customFormat="1" ht="15">
      <c r="A221" s="26">
        <v>43719</v>
      </c>
      <c r="B221" s="18" t="s">
        <v>365</v>
      </c>
      <c r="C221" s="30" t="s">
        <v>64</v>
      </c>
      <c r="D221" s="23">
        <v>63</v>
      </c>
    </row>
    <row r="222" spans="1:4" s="18" customFormat="1" ht="15">
      <c r="A222" s="16">
        <v>43724</v>
      </c>
      <c r="C222" s="30" t="s">
        <v>64</v>
      </c>
      <c r="D222" s="22">
        <v>107</v>
      </c>
    </row>
    <row r="223" spans="1:4" s="18" customFormat="1" ht="15">
      <c r="A223" s="16">
        <v>43726</v>
      </c>
      <c r="C223" s="17" t="s">
        <v>558</v>
      </c>
      <c r="D223" s="22">
        <v>600</v>
      </c>
    </row>
    <row r="224" spans="1:4" s="18" customFormat="1" ht="15">
      <c r="A224" s="26">
        <v>43726</v>
      </c>
      <c r="B224" s="18" t="s">
        <v>366</v>
      </c>
      <c r="C224" s="30" t="s">
        <v>64</v>
      </c>
      <c r="D224" s="23">
        <v>335</v>
      </c>
    </row>
    <row r="225" spans="1:4" s="18" customFormat="1" ht="15">
      <c r="A225" s="26">
        <v>43728</v>
      </c>
      <c r="B225" s="18" t="s">
        <v>367</v>
      </c>
      <c r="C225" s="30" t="s">
        <v>64</v>
      </c>
      <c r="D225" s="23">
        <v>211</v>
      </c>
    </row>
    <row r="226" spans="1:4" s="18" customFormat="1" ht="15">
      <c r="A226" s="26">
        <v>43731</v>
      </c>
      <c r="B226" s="18" t="s">
        <v>368</v>
      </c>
      <c r="C226" s="30" t="s">
        <v>64</v>
      </c>
      <c r="D226" s="23">
        <v>207.5</v>
      </c>
    </row>
    <row r="227" spans="1:4" s="18" customFormat="1" ht="15">
      <c r="A227" s="16">
        <v>43732</v>
      </c>
      <c r="C227" s="30" t="s">
        <v>64</v>
      </c>
      <c r="D227" s="22">
        <v>125</v>
      </c>
    </row>
    <row r="228" spans="1:4" s="18" customFormat="1" ht="15">
      <c r="A228" s="26">
        <v>43733</v>
      </c>
      <c r="B228" s="18" t="s">
        <v>369</v>
      </c>
      <c r="C228" s="30" t="s">
        <v>64</v>
      </c>
      <c r="D228" s="23">
        <v>300</v>
      </c>
    </row>
    <row r="229" spans="1:4" s="18" customFormat="1" ht="15">
      <c r="A229" s="16">
        <v>43734</v>
      </c>
      <c r="C229" s="30" t="s">
        <v>64</v>
      </c>
      <c r="D229" s="22">
        <v>55</v>
      </c>
    </row>
    <row r="230" spans="1:4" s="18" customFormat="1" ht="15">
      <c r="A230" s="26">
        <v>43734</v>
      </c>
      <c r="B230" s="18" t="s">
        <v>370</v>
      </c>
      <c r="C230" s="30" t="s">
        <v>64</v>
      </c>
      <c r="D230" s="23">
        <v>32</v>
      </c>
    </row>
    <row r="231" spans="1:4" s="18" customFormat="1" ht="15">
      <c r="A231" s="26">
        <v>43735</v>
      </c>
      <c r="B231" s="18" t="s">
        <v>371</v>
      </c>
      <c r="C231" s="30" t="s">
        <v>64</v>
      </c>
      <c r="D231" s="23">
        <v>324</v>
      </c>
    </row>
    <row r="232" spans="1:4" s="18" customFormat="1" ht="15">
      <c r="A232" s="26">
        <v>43738</v>
      </c>
      <c r="B232" s="18" t="s">
        <v>372</v>
      </c>
      <c r="C232" s="30" t="s">
        <v>64</v>
      </c>
      <c r="D232" s="23">
        <v>862.5</v>
      </c>
    </row>
    <row r="233" spans="1:4" s="18" customFormat="1" ht="15">
      <c r="A233" s="26"/>
      <c r="C233" s="30"/>
      <c r="D233" s="23"/>
    </row>
    <row r="234" spans="1:4" s="18" customFormat="1" ht="15">
      <c r="A234" s="26"/>
      <c r="C234" s="30"/>
      <c r="D234" s="23"/>
    </row>
    <row r="235" spans="1:4" s="18" customFormat="1" ht="15.75">
      <c r="A235" s="16"/>
      <c r="B235" s="41" t="s">
        <v>141</v>
      </c>
      <c r="C235" s="42"/>
      <c r="D235" s="36">
        <f>SUM(D214:D232)</f>
        <v>44106.020000000004</v>
      </c>
    </row>
    <row r="236" spans="2:4" ht="12.75">
      <c r="B236" s="1"/>
      <c r="C236" s="1"/>
      <c r="D236" s="2"/>
    </row>
    <row r="237" spans="2:4" ht="12.75">
      <c r="B237" s="1"/>
      <c r="C237" s="1"/>
      <c r="D237" s="2"/>
    </row>
    <row r="238" spans="1:4" ht="18">
      <c r="A238" s="11" t="s">
        <v>28</v>
      </c>
      <c r="D238" s="2"/>
    </row>
    <row r="239" spans="1:4" ht="18">
      <c r="A239" s="11"/>
      <c r="D239" s="2"/>
    </row>
    <row r="240" spans="1:4" s="18" customFormat="1" ht="15.75">
      <c r="A240" s="16"/>
      <c r="B240" s="38" t="s">
        <v>26</v>
      </c>
      <c r="D240" s="36">
        <f>D235</f>
        <v>44106.020000000004</v>
      </c>
    </row>
    <row r="241" spans="1:4" s="18" customFormat="1" ht="15">
      <c r="A241" s="26">
        <v>43739</v>
      </c>
      <c r="B241" s="18" t="s">
        <v>373</v>
      </c>
      <c r="C241" s="30" t="s">
        <v>64</v>
      </c>
      <c r="D241" s="37">
        <v>273</v>
      </c>
    </row>
    <row r="242" spans="1:4" s="18" customFormat="1" ht="15">
      <c r="A242" s="26">
        <v>43739</v>
      </c>
      <c r="B242" s="17"/>
      <c r="C242" s="30" t="s">
        <v>64</v>
      </c>
      <c r="D242" s="22">
        <v>220</v>
      </c>
    </row>
    <row r="243" spans="1:4" s="18" customFormat="1" ht="15">
      <c r="A243" s="26">
        <v>43739</v>
      </c>
      <c r="B243" s="17"/>
      <c r="C243" s="30" t="s">
        <v>64</v>
      </c>
      <c r="D243" s="22">
        <v>30</v>
      </c>
    </row>
    <row r="244" spans="1:4" s="18" customFormat="1" ht="15">
      <c r="A244" s="26">
        <v>43739</v>
      </c>
      <c r="B244" s="17"/>
      <c r="C244" s="30" t="s">
        <v>64</v>
      </c>
      <c r="D244" s="22">
        <v>225</v>
      </c>
    </row>
    <row r="245" spans="1:4" s="18" customFormat="1" ht="15">
      <c r="A245" s="26">
        <v>43740</v>
      </c>
      <c r="B245" s="17"/>
      <c r="C245" s="30" t="s">
        <v>64</v>
      </c>
      <c r="D245" s="22">
        <v>110</v>
      </c>
    </row>
    <row r="246" spans="1:4" s="18" customFormat="1" ht="15">
      <c r="A246" s="26">
        <v>43740</v>
      </c>
      <c r="B246" s="18" t="s">
        <v>374</v>
      </c>
      <c r="C246" s="30" t="s">
        <v>64</v>
      </c>
      <c r="D246" s="37">
        <v>530</v>
      </c>
    </row>
    <row r="247" spans="1:4" s="18" customFormat="1" ht="15">
      <c r="A247" s="26">
        <v>43741</v>
      </c>
      <c r="B247" s="18" t="s">
        <v>375</v>
      </c>
      <c r="C247" s="30" t="s">
        <v>64</v>
      </c>
      <c r="D247" s="37">
        <v>760</v>
      </c>
    </row>
    <row r="248" spans="1:4" s="18" customFormat="1" ht="15">
      <c r="A248" s="26">
        <v>43742</v>
      </c>
      <c r="B248" s="18" t="s">
        <v>376</v>
      </c>
      <c r="C248" s="30" t="s">
        <v>64</v>
      </c>
      <c r="D248" s="37">
        <v>40</v>
      </c>
    </row>
    <row r="249" spans="1:4" s="18" customFormat="1" ht="15">
      <c r="A249" s="16">
        <v>43742</v>
      </c>
      <c r="C249" s="30" t="s">
        <v>64</v>
      </c>
      <c r="D249" s="22">
        <v>110</v>
      </c>
    </row>
    <row r="250" spans="1:4" s="18" customFormat="1" ht="15">
      <c r="A250" s="16">
        <v>43745</v>
      </c>
      <c r="B250" s="18" t="s">
        <v>377</v>
      </c>
      <c r="C250" s="30" t="s">
        <v>64</v>
      </c>
      <c r="D250" s="23">
        <v>1202.5</v>
      </c>
    </row>
    <row r="251" spans="1:4" s="18" customFormat="1" ht="15">
      <c r="A251" s="16">
        <v>43746</v>
      </c>
      <c r="B251" s="18" t="s">
        <v>378</v>
      </c>
      <c r="C251" s="30" t="s">
        <v>64</v>
      </c>
      <c r="D251" s="23">
        <v>348.5</v>
      </c>
    </row>
    <row r="252" spans="1:4" s="18" customFormat="1" ht="15">
      <c r="A252" s="16">
        <v>43746</v>
      </c>
      <c r="C252" s="30" t="s">
        <v>64</v>
      </c>
      <c r="D252" s="22">
        <v>110</v>
      </c>
    </row>
    <row r="253" spans="1:4" s="18" customFormat="1" ht="15">
      <c r="A253" s="16">
        <v>43746</v>
      </c>
      <c r="C253" s="30" t="s">
        <v>64</v>
      </c>
      <c r="D253" s="22">
        <v>110</v>
      </c>
    </row>
    <row r="254" spans="1:4" s="18" customFormat="1" ht="15">
      <c r="A254" s="16">
        <v>43746</v>
      </c>
      <c r="C254" s="30" t="s">
        <v>64</v>
      </c>
      <c r="D254" s="22">
        <v>272.5</v>
      </c>
    </row>
    <row r="255" spans="1:4" s="18" customFormat="1" ht="15">
      <c r="A255" s="16">
        <v>43747</v>
      </c>
      <c r="B255" s="18" t="s">
        <v>379</v>
      </c>
      <c r="C255" s="30" t="s">
        <v>64</v>
      </c>
      <c r="D255" s="23">
        <v>220</v>
      </c>
    </row>
    <row r="256" spans="1:4" s="18" customFormat="1" ht="15">
      <c r="A256" s="16">
        <v>43748</v>
      </c>
      <c r="C256" s="30" t="s">
        <v>64</v>
      </c>
      <c r="D256" s="22">
        <v>180</v>
      </c>
    </row>
    <row r="257" spans="1:4" s="18" customFormat="1" ht="15">
      <c r="A257" s="16">
        <v>43749</v>
      </c>
      <c r="B257" s="18" t="s">
        <v>380</v>
      </c>
      <c r="C257" s="30" t="s">
        <v>64</v>
      </c>
      <c r="D257" s="23">
        <v>80</v>
      </c>
    </row>
    <row r="258" spans="1:4" s="18" customFormat="1" ht="15">
      <c r="A258" s="16">
        <v>43749</v>
      </c>
      <c r="B258" s="18" t="s">
        <v>381</v>
      </c>
      <c r="C258" s="30" t="s">
        <v>64</v>
      </c>
      <c r="D258" s="23">
        <v>453.5</v>
      </c>
    </row>
    <row r="259" spans="1:4" s="18" customFormat="1" ht="15">
      <c r="A259" s="16">
        <v>43749</v>
      </c>
      <c r="C259" s="30" t="s">
        <v>64</v>
      </c>
      <c r="D259" s="22">
        <v>110</v>
      </c>
    </row>
    <row r="260" spans="1:4" s="18" customFormat="1" ht="15">
      <c r="A260" s="16">
        <v>43752</v>
      </c>
      <c r="C260" s="30" t="s">
        <v>64</v>
      </c>
      <c r="D260" s="22">
        <v>110</v>
      </c>
    </row>
    <row r="261" spans="1:4" ht="15">
      <c r="A261" s="16">
        <v>43752</v>
      </c>
      <c r="B261" s="18" t="s">
        <v>382</v>
      </c>
      <c r="C261" s="30" t="s">
        <v>64</v>
      </c>
      <c r="D261" s="23">
        <v>464</v>
      </c>
    </row>
    <row r="262" spans="1:4" ht="15">
      <c r="A262" s="16">
        <v>43753</v>
      </c>
      <c r="B262" s="38" t="s">
        <v>383</v>
      </c>
      <c r="C262" s="30" t="s">
        <v>64</v>
      </c>
      <c r="D262" s="23">
        <v>60</v>
      </c>
    </row>
    <row r="263" spans="1:4" ht="15">
      <c r="A263" s="16">
        <v>43754</v>
      </c>
      <c r="B263" s="38" t="s">
        <v>384</v>
      </c>
      <c r="C263" s="30" t="s">
        <v>64</v>
      </c>
      <c r="D263" s="23">
        <v>587.5</v>
      </c>
    </row>
    <row r="264" spans="1:4" ht="15">
      <c r="A264" s="16">
        <v>43754</v>
      </c>
      <c r="B264" s="18"/>
      <c r="C264" s="30" t="s">
        <v>64</v>
      </c>
      <c r="D264" s="22">
        <v>170</v>
      </c>
    </row>
    <row r="265" spans="1:4" ht="15">
      <c r="A265" s="16">
        <v>43756</v>
      </c>
      <c r="B265" s="38" t="s">
        <v>385</v>
      </c>
      <c r="C265" s="30" t="s">
        <v>64</v>
      </c>
      <c r="D265" s="23">
        <v>156</v>
      </c>
    </row>
    <row r="266" spans="1:4" ht="15">
      <c r="A266" s="16">
        <v>43756</v>
      </c>
      <c r="B266" s="18"/>
      <c r="C266" s="30" t="s">
        <v>64</v>
      </c>
      <c r="D266" s="22">
        <v>55</v>
      </c>
    </row>
    <row r="267" spans="1:4" ht="15">
      <c r="A267" s="16">
        <v>43759</v>
      </c>
      <c r="B267" s="38" t="s">
        <v>386</v>
      </c>
      <c r="C267" s="30" t="s">
        <v>64</v>
      </c>
      <c r="D267" s="23">
        <v>534</v>
      </c>
    </row>
    <row r="268" spans="1:4" ht="15">
      <c r="A268" s="16">
        <v>43760</v>
      </c>
      <c r="B268" s="38" t="s">
        <v>387</v>
      </c>
      <c r="C268" s="30" t="s">
        <v>64</v>
      </c>
      <c r="D268" s="23">
        <v>170</v>
      </c>
    </row>
    <row r="269" spans="1:4" ht="15">
      <c r="A269" s="16">
        <v>43760</v>
      </c>
      <c r="B269" s="18"/>
      <c r="C269" s="30" t="s">
        <v>64</v>
      </c>
      <c r="D269" s="22">
        <v>100</v>
      </c>
    </row>
    <row r="270" spans="1:4" ht="15">
      <c r="A270" s="16">
        <v>43761</v>
      </c>
      <c r="B270" s="38" t="s">
        <v>402</v>
      </c>
      <c r="C270" s="30" t="s">
        <v>64</v>
      </c>
      <c r="D270" s="23">
        <v>135</v>
      </c>
    </row>
    <row r="271" spans="1:4" ht="15">
      <c r="A271" s="16">
        <v>43762</v>
      </c>
      <c r="B271" s="38" t="s">
        <v>403</v>
      </c>
      <c r="C271" s="30" t="s">
        <v>64</v>
      </c>
      <c r="D271" s="23">
        <v>172.5</v>
      </c>
    </row>
    <row r="272" spans="1:4" ht="15">
      <c r="A272" s="16">
        <v>43763</v>
      </c>
      <c r="B272" s="38" t="s">
        <v>404</v>
      </c>
      <c r="C272" s="30" t="s">
        <v>64</v>
      </c>
      <c r="D272" s="23">
        <v>536</v>
      </c>
    </row>
    <row r="273" spans="1:4" ht="15">
      <c r="A273" s="16">
        <v>43766</v>
      </c>
      <c r="B273" s="38" t="s">
        <v>405</v>
      </c>
      <c r="C273" s="30" t="s">
        <v>64</v>
      </c>
      <c r="D273" s="23">
        <v>311</v>
      </c>
    </row>
    <row r="274" spans="1:4" ht="15">
      <c r="A274" s="31">
        <v>43766</v>
      </c>
      <c r="B274" s="18">
        <v>177</v>
      </c>
      <c r="C274" s="17" t="s">
        <v>393</v>
      </c>
      <c r="D274" s="22">
        <v>4.93</v>
      </c>
    </row>
    <row r="275" spans="1:4" ht="15">
      <c r="A275" s="31">
        <v>43766</v>
      </c>
      <c r="B275" s="18"/>
      <c r="C275" s="30" t="s">
        <v>64</v>
      </c>
      <c r="D275" s="22">
        <v>175</v>
      </c>
    </row>
    <row r="276" spans="1:4" ht="15">
      <c r="A276" s="31">
        <v>43766</v>
      </c>
      <c r="B276" s="18"/>
      <c r="C276" s="30" t="s">
        <v>64</v>
      </c>
      <c r="D276" s="22">
        <v>110</v>
      </c>
    </row>
    <row r="277" spans="1:4" ht="15">
      <c r="A277" s="16">
        <v>43767</v>
      </c>
      <c r="B277" s="38" t="s">
        <v>406</v>
      </c>
      <c r="C277" s="30" t="s">
        <v>64</v>
      </c>
      <c r="D277" s="23">
        <v>340</v>
      </c>
    </row>
    <row r="278" spans="1:4" ht="15">
      <c r="A278" s="16">
        <v>43768</v>
      </c>
      <c r="B278" s="38" t="s">
        <v>407</v>
      </c>
      <c r="C278" s="30" t="s">
        <v>64</v>
      </c>
      <c r="D278" s="23">
        <v>124</v>
      </c>
    </row>
    <row r="279" spans="1:4" ht="15">
      <c r="A279" s="16">
        <v>43769</v>
      </c>
      <c r="B279" s="38" t="s">
        <v>408</v>
      </c>
      <c r="C279" s="30" t="s">
        <v>64</v>
      </c>
      <c r="D279" s="23">
        <v>145</v>
      </c>
    </row>
    <row r="280" spans="1:4" ht="15">
      <c r="A280" s="16">
        <v>43773</v>
      </c>
      <c r="B280" s="17" t="s">
        <v>409</v>
      </c>
      <c r="C280" s="30" t="s">
        <v>64</v>
      </c>
      <c r="D280" s="23">
        <v>979</v>
      </c>
    </row>
    <row r="281" spans="1:4" ht="15">
      <c r="A281" s="16">
        <v>43773</v>
      </c>
      <c r="B281" s="18"/>
      <c r="C281" s="30" t="s">
        <v>64</v>
      </c>
      <c r="D281" s="22">
        <v>110</v>
      </c>
    </row>
    <row r="282" spans="1:4" ht="15">
      <c r="A282" s="16">
        <v>43773</v>
      </c>
      <c r="B282" s="18"/>
      <c r="C282" s="30" t="s">
        <v>64</v>
      </c>
      <c r="D282" s="22">
        <v>400</v>
      </c>
    </row>
    <row r="283" spans="1:4" ht="15">
      <c r="A283" s="16">
        <v>43774</v>
      </c>
      <c r="B283" s="18"/>
      <c r="C283" s="30" t="s">
        <v>64</v>
      </c>
      <c r="D283" s="22">
        <v>150</v>
      </c>
    </row>
    <row r="284" spans="1:4" ht="15">
      <c r="A284" s="16">
        <v>43774</v>
      </c>
      <c r="B284" s="18"/>
      <c r="C284" s="30" t="s">
        <v>64</v>
      </c>
      <c r="D284" s="22">
        <v>110</v>
      </c>
    </row>
    <row r="285" spans="1:4" ht="15">
      <c r="A285" s="16">
        <v>43774</v>
      </c>
      <c r="B285" s="38" t="s">
        <v>410</v>
      </c>
      <c r="C285" s="30" t="s">
        <v>64</v>
      </c>
      <c r="D285" s="23">
        <v>130</v>
      </c>
    </row>
    <row r="286" spans="1:4" ht="15">
      <c r="A286" s="16">
        <v>43775</v>
      </c>
      <c r="B286" s="38" t="s">
        <v>411</v>
      </c>
      <c r="C286" s="30" t="s">
        <v>64</v>
      </c>
      <c r="D286" s="23">
        <v>246</v>
      </c>
    </row>
    <row r="287" spans="1:4" ht="15">
      <c r="A287" s="16">
        <v>43776</v>
      </c>
      <c r="B287" s="38" t="s">
        <v>412</v>
      </c>
      <c r="C287" s="30" t="s">
        <v>64</v>
      </c>
      <c r="D287" s="23">
        <v>230</v>
      </c>
    </row>
    <row r="288" spans="1:4" ht="15">
      <c r="A288" s="16">
        <v>43776</v>
      </c>
      <c r="B288" s="18"/>
      <c r="C288" s="30" t="s">
        <v>64</v>
      </c>
      <c r="D288" s="22">
        <v>140</v>
      </c>
    </row>
    <row r="289" spans="1:4" ht="15">
      <c r="A289" s="16">
        <v>43776</v>
      </c>
      <c r="B289" s="18"/>
      <c r="C289" s="30" t="s">
        <v>64</v>
      </c>
      <c r="D289" s="22">
        <v>220</v>
      </c>
    </row>
    <row r="290" spans="1:4" ht="15">
      <c r="A290" s="16">
        <v>43776</v>
      </c>
      <c r="B290" s="18"/>
      <c r="C290" s="30" t="s">
        <v>64</v>
      </c>
      <c r="D290" s="22">
        <v>40</v>
      </c>
    </row>
    <row r="291" spans="1:4" ht="15">
      <c r="A291" s="16">
        <v>43776</v>
      </c>
      <c r="B291" s="18"/>
      <c r="C291" s="30" t="s">
        <v>64</v>
      </c>
      <c r="D291" s="22">
        <v>75</v>
      </c>
    </row>
    <row r="292" spans="1:4" ht="15">
      <c r="A292" s="16">
        <v>43777</v>
      </c>
      <c r="B292" s="38" t="s">
        <v>413</v>
      </c>
      <c r="C292" s="30" t="s">
        <v>64</v>
      </c>
      <c r="D292" s="23">
        <v>250</v>
      </c>
    </row>
    <row r="293" spans="1:4" ht="15">
      <c r="A293" s="16">
        <v>43777</v>
      </c>
      <c r="B293" s="18"/>
      <c r="C293" s="30" t="s">
        <v>64</v>
      </c>
      <c r="D293" s="22">
        <v>150</v>
      </c>
    </row>
    <row r="294" spans="1:4" ht="15">
      <c r="A294" s="16">
        <v>43777</v>
      </c>
      <c r="B294" s="18"/>
      <c r="C294" s="30" t="s">
        <v>64</v>
      </c>
      <c r="D294" s="22">
        <v>356.5</v>
      </c>
    </row>
    <row r="295" spans="1:4" ht="15">
      <c r="A295" s="16">
        <v>43780</v>
      </c>
      <c r="B295" s="38" t="s">
        <v>414</v>
      </c>
      <c r="C295" s="30" t="s">
        <v>64</v>
      </c>
      <c r="D295" s="23">
        <v>220</v>
      </c>
    </row>
    <row r="296" spans="1:4" ht="15">
      <c r="A296" s="16">
        <v>43780</v>
      </c>
      <c r="B296" s="18"/>
      <c r="C296" s="30" t="s">
        <v>64</v>
      </c>
      <c r="D296" s="22">
        <v>110</v>
      </c>
    </row>
    <row r="297" spans="1:4" ht="15">
      <c r="A297" s="16">
        <v>43781</v>
      </c>
      <c r="B297" s="18"/>
      <c r="C297" s="30" t="s">
        <v>64</v>
      </c>
      <c r="D297" s="22">
        <v>70</v>
      </c>
    </row>
    <row r="298" spans="1:4" ht="15">
      <c r="A298" s="16">
        <v>43781</v>
      </c>
      <c r="B298" s="38" t="s">
        <v>415</v>
      </c>
      <c r="C298" s="30" t="s">
        <v>64</v>
      </c>
      <c r="D298" s="23">
        <v>210</v>
      </c>
    </row>
    <row r="299" spans="1:4" ht="15">
      <c r="A299" s="16">
        <v>43782</v>
      </c>
      <c r="B299" s="38" t="s">
        <v>416</v>
      </c>
      <c r="C299" s="30" t="s">
        <v>64</v>
      </c>
      <c r="D299" s="23">
        <v>230</v>
      </c>
    </row>
    <row r="300" spans="1:4" ht="15">
      <c r="A300" s="16">
        <v>43782</v>
      </c>
      <c r="B300" s="18"/>
      <c r="C300" s="30" t="s">
        <v>64</v>
      </c>
      <c r="D300" s="22">
        <v>94</v>
      </c>
    </row>
    <row r="301" spans="1:4" ht="15">
      <c r="A301" s="16">
        <v>43783</v>
      </c>
      <c r="B301" s="38" t="s">
        <v>417</v>
      </c>
      <c r="C301" s="30" t="s">
        <v>64</v>
      </c>
      <c r="D301" s="23">
        <v>505</v>
      </c>
    </row>
    <row r="302" spans="1:4" ht="15">
      <c r="A302" s="16">
        <v>43784</v>
      </c>
      <c r="B302" s="38" t="s">
        <v>418</v>
      </c>
      <c r="C302" s="30" t="s">
        <v>64</v>
      </c>
      <c r="D302" s="23">
        <v>300</v>
      </c>
    </row>
    <row r="303" spans="1:4" ht="15">
      <c r="A303" s="16">
        <v>43784</v>
      </c>
      <c r="B303" s="18"/>
      <c r="C303" s="30" t="s">
        <v>64</v>
      </c>
      <c r="D303" s="22">
        <v>115</v>
      </c>
    </row>
    <row r="304" spans="1:4" ht="15">
      <c r="A304" s="16">
        <v>43787</v>
      </c>
      <c r="B304" s="18"/>
      <c r="C304" s="30" t="s">
        <v>64</v>
      </c>
      <c r="D304" s="22">
        <v>160</v>
      </c>
    </row>
    <row r="305" spans="1:4" ht="15">
      <c r="A305" s="16">
        <v>43787</v>
      </c>
      <c r="B305" s="38" t="s">
        <v>419</v>
      </c>
      <c r="C305" s="30" t="s">
        <v>64</v>
      </c>
      <c r="D305" s="23">
        <v>90</v>
      </c>
    </row>
    <row r="306" spans="1:4" ht="15">
      <c r="A306" s="16">
        <v>43788</v>
      </c>
      <c r="B306" s="38" t="s">
        <v>421</v>
      </c>
      <c r="C306" s="30" t="s">
        <v>64</v>
      </c>
      <c r="D306" s="23">
        <v>125</v>
      </c>
    </row>
    <row r="307" spans="1:4" ht="15">
      <c r="A307" s="16">
        <v>43790</v>
      </c>
      <c r="B307" s="38" t="s">
        <v>420</v>
      </c>
      <c r="C307" s="30" t="s">
        <v>64</v>
      </c>
      <c r="D307" s="23">
        <v>72</v>
      </c>
    </row>
    <row r="308" spans="1:4" ht="15">
      <c r="A308" s="16">
        <v>43791</v>
      </c>
      <c r="B308" s="38" t="s">
        <v>422</v>
      </c>
      <c r="C308" s="30" t="s">
        <v>64</v>
      </c>
      <c r="D308" s="23">
        <v>117</v>
      </c>
    </row>
    <row r="309" spans="1:4" ht="15">
      <c r="A309" s="16">
        <v>43791</v>
      </c>
      <c r="B309" s="38"/>
      <c r="C309" s="30" t="s">
        <v>64</v>
      </c>
      <c r="D309" s="23">
        <v>165</v>
      </c>
    </row>
    <row r="310" spans="1:4" ht="15">
      <c r="A310" s="16">
        <v>43794</v>
      </c>
      <c r="B310" s="38" t="s">
        <v>423</v>
      </c>
      <c r="C310" s="30" t="s">
        <v>64</v>
      </c>
      <c r="D310" s="23">
        <v>180</v>
      </c>
    </row>
    <row r="311" spans="1:4" ht="15">
      <c r="A311" s="16">
        <v>43794</v>
      </c>
      <c r="B311" s="18"/>
      <c r="C311" s="30" t="s">
        <v>64</v>
      </c>
      <c r="D311" s="22">
        <v>100</v>
      </c>
    </row>
    <row r="312" spans="1:4" ht="15">
      <c r="A312" s="16">
        <v>43795</v>
      </c>
      <c r="B312" s="18"/>
      <c r="C312" s="30" t="s">
        <v>64</v>
      </c>
      <c r="D312" s="22">
        <v>232.5</v>
      </c>
    </row>
    <row r="313" spans="1:4" ht="15">
      <c r="A313" s="16">
        <v>43795</v>
      </c>
      <c r="B313" s="38" t="s">
        <v>424</v>
      </c>
      <c r="C313" s="30" t="s">
        <v>64</v>
      </c>
      <c r="D313" s="23">
        <v>150</v>
      </c>
    </row>
    <row r="314" spans="1:4" ht="15">
      <c r="A314" s="16">
        <v>43796</v>
      </c>
      <c r="B314" s="18"/>
      <c r="C314" s="30" t="s">
        <v>64</v>
      </c>
      <c r="D314" s="22">
        <v>110</v>
      </c>
    </row>
    <row r="315" spans="1:4" ht="15">
      <c r="A315" s="16">
        <v>43796</v>
      </c>
      <c r="B315" s="17" t="s">
        <v>425</v>
      </c>
      <c r="C315" s="30" t="s">
        <v>64</v>
      </c>
      <c r="D315" s="23">
        <v>529</v>
      </c>
    </row>
    <row r="316" spans="1:4" ht="15">
      <c r="A316" s="16">
        <v>43797</v>
      </c>
      <c r="B316" s="38" t="s">
        <v>477</v>
      </c>
      <c r="C316" s="30" t="s">
        <v>64</v>
      </c>
      <c r="D316" s="23">
        <v>535</v>
      </c>
    </row>
    <row r="317" spans="1:4" ht="15">
      <c r="A317" s="16">
        <v>43798</v>
      </c>
      <c r="B317" s="38" t="s">
        <v>426</v>
      </c>
      <c r="C317" s="30" t="s">
        <v>64</v>
      </c>
      <c r="D317" s="23">
        <v>280</v>
      </c>
    </row>
    <row r="318" spans="1:4" ht="15">
      <c r="A318" s="16">
        <v>43800</v>
      </c>
      <c r="B318" s="18"/>
      <c r="C318" s="30" t="s">
        <v>64</v>
      </c>
      <c r="D318" s="22">
        <v>110</v>
      </c>
    </row>
    <row r="319" spans="1:4" ht="15">
      <c r="A319" s="16">
        <v>43801</v>
      </c>
      <c r="B319" s="18"/>
      <c r="C319" s="30" t="s">
        <v>64</v>
      </c>
      <c r="D319" s="22">
        <v>140</v>
      </c>
    </row>
    <row r="320" spans="1:4" ht="15">
      <c r="A320" s="16">
        <v>43801</v>
      </c>
      <c r="B320" s="18"/>
      <c r="C320" s="30" t="s">
        <v>64</v>
      </c>
      <c r="D320" s="22">
        <v>110</v>
      </c>
    </row>
    <row r="321" spans="1:4" ht="15">
      <c r="A321" s="31">
        <v>43801</v>
      </c>
      <c r="B321" s="17" t="s">
        <v>427</v>
      </c>
      <c r="C321" s="30" t="s">
        <v>64</v>
      </c>
      <c r="D321" s="37">
        <v>845</v>
      </c>
    </row>
    <row r="322" spans="1:4" ht="15">
      <c r="A322" s="31">
        <v>43802</v>
      </c>
      <c r="B322" s="17" t="s">
        <v>428</v>
      </c>
      <c r="C322" s="30" t="s">
        <v>64</v>
      </c>
      <c r="D322" s="37">
        <v>390</v>
      </c>
    </row>
    <row r="323" spans="1:4" ht="15">
      <c r="A323" s="16">
        <v>43803</v>
      </c>
      <c r="B323" s="18" t="s">
        <v>429</v>
      </c>
      <c r="C323" s="30" t="s">
        <v>64</v>
      </c>
      <c r="D323" s="23">
        <v>360</v>
      </c>
    </row>
    <row r="324" spans="1:4" ht="15">
      <c r="A324" s="16">
        <v>43803</v>
      </c>
      <c r="B324" s="18"/>
      <c r="C324" s="30" t="s">
        <v>64</v>
      </c>
      <c r="D324" s="22">
        <v>95</v>
      </c>
    </row>
    <row r="325" spans="1:4" ht="15">
      <c r="A325" s="16">
        <v>43803</v>
      </c>
      <c r="B325" s="18"/>
      <c r="C325" s="30" t="s">
        <v>64</v>
      </c>
      <c r="D325" s="22">
        <v>110</v>
      </c>
    </row>
    <row r="326" spans="1:4" ht="15">
      <c r="A326" s="16">
        <v>43803</v>
      </c>
      <c r="B326" s="18"/>
      <c r="C326" s="30" t="s">
        <v>64</v>
      </c>
      <c r="D326" s="22">
        <v>75</v>
      </c>
    </row>
    <row r="327" spans="1:4" ht="15">
      <c r="A327" s="16">
        <v>43803</v>
      </c>
      <c r="B327" s="18"/>
      <c r="C327" s="30" t="s">
        <v>64</v>
      </c>
      <c r="D327" s="22">
        <v>70</v>
      </c>
    </row>
    <row r="328" spans="1:4" ht="15">
      <c r="A328" s="16">
        <v>43804</v>
      </c>
      <c r="B328" s="18" t="s">
        <v>430</v>
      </c>
      <c r="C328" s="30" t="s">
        <v>64</v>
      </c>
      <c r="D328" s="23">
        <v>160</v>
      </c>
    </row>
    <row r="329" spans="1:4" ht="15">
      <c r="A329" s="16">
        <v>43804</v>
      </c>
      <c r="B329" s="18"/>
      <c r="C329" s="30" t="s">
        <v>64</v>
      </c>
      <c r="D329" s="22">
        <v>65</v>
      </c>
    </row>
    <row r="330" spans="1:4" ht="15">
      <c r="A330" s="16">
        <v>43805</v>
      </c>
      <c r="B330" s="18" t="s">
        <v>431</v>
      </c>
      <c r="C330" s="30" t="s">
        <v>64</v>
      </c>
      <c r="D330" s="23">
        <v>145</v>
      </c>
    </row>
    <row r="331" spans="1:4" ht="15">
      <c r="A331" s="16">
        <v>43805</v>
      </c>
      <c r="B331" s="18"/>
      <c r="C331" s="30" t="s">
        <v>64</v>
      </c>
      <c r="D331" s="22">
        <v>110</v>
      </c>
    </row>
    <row r="332" spans="1:4" ht="15">
      <c r="A332" s="16">
        <v>43805</v>
      </c>
      <c r="B332" s="18"/>
      <c r="C332" s="30" t="s">
        <v>64</v>
      </c>
      <c r="D332" s="22">
        <v>108</v>
      </c>
    </row>
    <row r="333" spans="1:4" ht="15">
      <c r="A333" s="16">
        <v>43806</v>
      </c>
      <c r="B333" s="18" t="s">
        <v>451</v>
      </c>
      <c r="C333" s="30" t="s">
        <v>64</v>
      </c>
      <c r="D333" s="23">
        <v>94</v>
      </c>
    </row>
    <row r="334" spans="1:4" ht="15">
      <c r="A334" s="16">
        <v>43808</v>
      </c>
      <c r="B334" s="18" t="s">
        <v>543</v>
      </c>
      <c r="C334" s="30" t="s">
        <v>64</v>
      </c>
      <c r="D334" s="23">
        <v>480</v>
      </c>
    </row>
    <row r="335" spans="1:4" ht="15">
      <c r="A335" s="16">
        <v>43808</v>
      </c>
      <c r="B335" s="18"/>
      <c r="C335" s="30" t="s">
        <v>64</v>
      </c>
      <c r="D335" s="22">
        <v>110</v>
      </c>
    </row>
    <row r="336" spans="1:4" ht="15">
      <c r="A336" s="16">
        <v>43809</v>
      </c>
      <c r="B336" s="18"/>
      <c r="C336" s="30" t="s">
        <v>64</v>
      </c>
      <c r="D336" s="22">
        <v>220</v>
      </c>
    </row>
    <row r="337" spans="1:4" ht="15">
      <c r="A337" s="16">
        <v>43809</v>
      </c>
      <c r="B337" s="18" t="s">
        <v>448</v>
      </c>
      <c r="C337" s="30" t="s">
        <v>64</v>
      </c>
      <c r="D337" s="23">
        <v>650</v>
      </c>
    </row>
    <row r="338" spans="1:4" ht="15">
      <c r="A338" s="16">
        <v>43809</v>
      </c>
      <c r="B338" s="18"/>
      <c r="C338" s="30" t="s">
        <v>64</v>
      </c>
      <c r="D338" s="22">
        <v>110</v>
      </c>
    </row>
    <row r="339" spans="1:4" ht="15">
      <c r="A339" s="16">
        <v>43810</v>
      </c>
      <c r="B339" s="18"/>
      <c r="C339" s="30" t="s">
        <v>64</v>
      </c>
      <c r="D339" s="22">
        <v>70</v>
      </c>
    </row>
    <row r="340" spans="1:4" ht="15">
      <c r="A340" s="16">
        <v>43810</v>
      </c>
      <c r="B340" s="18"/>
      <c r="C340" s="30" t="s">
        <v>64</v>
      </c>
      <c r="D340" s="22">
        <v>90</v>
      </c>
    </row>
    <row r="341" spans="1:4" ht="15">
      <c r="A341" s="16">
        <v>43810</v>
      </c>
      <c r="B341" s="18"/>
      <c r="C341" s="30" t="s">
        <v>64</v>
      </c>
      <c r="D341" s="22">
        <v>75</v>
      </c>
    </row>
    <row r="342" spans="1:4" ht="15">
      <c r="A342" s="16">
        <v>43810</v>
      </c>
      <c r="B342" s="18" t="s">
        <v>447</v>
      </c>
      <c r="C342" s="30" t="s">
        <v>64</v>
      </c>
      <c r="D342" s="23">
        <v>552.5</v>
      </c>
    </row>
    <row r="343" spans="1:4" ht="15">
      <c r="A343" s="16">
        <v>43811</v>
      </c>
      <c r="B343" s="18" t="s">
        <v>478</v>
      </c>
      <c r="C343" s="30" t="s">
        <v>64</v>
      </c>
      <c r="D343" s="23">
        <v>420</v>
      </c>
    </row>
    <row r="344" spans="1:4" ht="15">
      <c r="A344" s="16">
        <v>43812</v>
      </c>
      <c r="B344" s="18"/>
      <c r="C344" s="30" t="s">
        <v>64</v>
      </c>
      <c r="D344" s="22">
        <v>120</v>
      </c>
    </row>
    <row r="345" spans="1:4" ht="15">
      <c r="A345" s="16">
        <v>43812</v>
      </c>
      <c r="B345" s="18"/>
      <c r="C345" s="30" t="s">
        <v>64</v>
      </c>
      <c r="D345" s="22">
        <v>80.5</v>
      </c>
    </row>
    <row r="346" spans="1:4" ht="15">
      <c r="A346" s="16">
        <v>43813</v>
      </c>
      <c r="B346" s="18"/>
      <c r="C346" s="30" t="s">
        <v>64</v>
      </c>
      <c r="D346" s="22">
        <v>80</v>
      </c>
    </row>
    <row r="347" spans="1:4" ht="15">
      <c r="A347" s="16">
        <v>43815</v>
      </c>
      <c r="B347" s="18"/>
      <c r="C347" s="30" t="s">
        <v>64</v>
      </c>
      <c r="D347" s="29">
        <v>110</v>
      </c>
    </row>
    <row r="348" spans="1:4" ht="15">
      <c r="A348" s="16">
        <v>43815</v>
      </c>
      <c r="B348" s="18" t="s">
        <v>442</v>
      </c>
      <c r="C348" s="30" t="s">
        <v>64</v>
      </c>
      <c r="D348" s="23">
        <v>822.5</v>
      </c>
    </row>
    <row r="349" spans="1:4" ht="15">
      <c r="A349" s="16">
        <v>43816</v>
      </c>
      <c r="B349" s="18" t="s">
        <v>443</v>
      </c>
      <c r="C349" s="30" t="s">
        <v>64</v>
      </c>
      <c r="D349" s="23">
        <v>350</v>
      </c>
    </row>
    <row r="350" spans="1:4" ht="15">
      <c r="A350" s="26">
        <v>43816</v>
      </c>
      <c r="B350" s="18"/>
      <c r="C350" s="30" t="s">
        <v>64</v>
      </c>
      <c r="D350" s="29">
        <v>122.5</v>
      </c>
    </row>
    <row r="351" spans="1:4" ht="15">
      <c r="A351" s="16">
        <v>43816</v>
      </c>
      <c r="B351" s="18"/>
      <c r="C351" s="30" t="s">
        <v>64</v>
      </c>
      <c r="D351" s="29">
        <v>174.5</v>
      </c>
    </row>
    <row r="352" spans="1:4" ht="15">
      <c r="A352" s="16">
        <v>43816</v>
      </c>
      <c r="B352" s="18"/>
      <c r="C352" s="30" t="s">
        <v>64</v>
      </c>
      <c r="D352" s="29">
        <v>65</v>
      </c>
    </row>
    <row r="353" spans="1:4" ht="15">
      <c r="A353" s="16">
        <v>43816</v>
      </c>
      <c r="B353" s="18"/>
      <c r="C353" s="30" t="s">
        <v>64</v>
      </c>
      <c r="D353" s="29">
        <v>220</v>
      </c>
    </row>
    <row r="354" spans="1:4" ht="15">
      <c r="A354" s="16">
        <v>43817</v>
      </c>
      <c r="B354" s="18" t="s">
        <v>444</v>
      </c>
      <c r="C354" s="30" t="s">
        <v>64</v>
      </c>
      <c r="D354" s="23">
        <v>218</v>
      </c>
    </row>
    <row r="355" spans="1:4" ht="15">
      <c r="A355" s="16">
        <v>43818</v>
      </c>
      <c r="B355" s="18" t="s">
        <v>445</v>
      </c>
      <c r="C355" s="30" t="s">
        <v>64</v>
      </c>
      <c r="D355" s="23">
        <v>564</v>
      </c>
    </row>
    <row r="356" spans="1:4" ht="15">
      <c r="A356" s="16">
        <v>43819</v>
      </c>
      <c r="B356" s="18"/>
      <c r="C356" s="30" t="s">
        <v>64</v>
      </c>
      <c r="D356" s="29">
        <v>150</v>
      </c>
    </row>
    <row r="357" spans="1:4" ht="15">
      <c r="A357" s="16">
        <v>43819</v>
      </c>
      <c r="B357" s="18"/>
      <c r="C357" s="30" t="s">
        <v>64</v>
      </c>
      <c r="D357" s="29">
        <v>100</v>
      </c>
    </row>
    <row r="358" spans="1:4" ht="15">
      <c r="A358" s="16">
        <v>43819</v>
      </c>
      <c r="B358" s="18"/>
      <c r="C358" s="30" t="s">
        <v>64</v>
      </c>
      <c r="D358" s="29">
        <v>120</v>
      </c>
    </row>
    <row r="359" spans="1:4" ht="15">
      <c r="A359" s="16">
        <v>43819</v>
      </c>
      <c r="B359" s="18"/>
      <c r="C359" s="30" t="s">
        <v>64</v>
      </c>
      <c r="D359" s="29">
        <v>195</v>
      </c>
    </row>
    <row r="360" spans="1:4" ht="15">
      <c r="A360" s="16">
        <v>43819</v>
      </c>
      <c r="B360" s="18"/>
      <c r="C360" s="30" t="s">
        <v>64</v>
      </c>
      <c r="D360" s="29">
        <v>140</v>
      </c>
    </row>
    <row r="361" spans="1:4" ht="15">
      <c r="A361" s="16">
        <v>43819</v>
      </c>
      <c r="B361" s="18" t="s">
        <v>446</v>
      </c>
      <c r="C361" s="30" t="s">
        <v>64</v>
      </c>
      <c r="D361" s="23">
        <v>294</v>
      </c>
    </row>
    <row r="362" spans="1:4" ht="15">
      <c r="A362" s="16">
        <v>43822</v>
      </c>
      <c r="B362" s="18" t="s">
        <v>450</v>
      </c>
      <c r="C362" s="30" t="s">
        <v>64</v>
      </c>
      <c r="D362" s="23">
        <v>40</v>
      </c>
    </row>
    <row r="363" spans="1:4" ht="15">
      <c r="A363" s="16">
        <v>43830</v>
      </c>
      <c r="B363" s="18"/>
      <c r="C363" s="30" t="s">
        <v>64</v>
      </c>
      <c r="D363" s="29">
        <v>110</v>
      </c>
    </row>
    <row r="364" spans="1:4" ht="15">
      <c r="A364" s="16"/>
      <c r="B364" s="38"/>
      <c r="C364" s="30"/>
      <c r="D364" s="110"/>
    </row>
    <row r="365" spans="1:4" ht="15">
      <c r="A365" s="16"/>
      <c r="B365" s="38"/>
      <c r="C365" s="30"/>
      <c r="D365" s="110"/>
    </row>
    <row r="366" spans="1:4" ht="15.75">
      <c r="A366" s="16"/>
      <c r="B366" s="38"/>
      <c r="C366" s="18"/>
      <c r="D366" s="136">
        <f>SUM(D240:D363)</f>
        <v>72077.45000000001</v>
      </c>
    </row>
  </sheetData>
  <sheetProtection selectLockedCells="1" selectUnlockedCells="1"/>
  <mergeCells count="2">
    <mergeCell ref="B1:D1"/>
    <mergeCell ref="A2:D2"/>
  </mergeCells>
  <printOptions/>
  <pageMargins left="0.7500000000000001" right="0.7500000000000001" top="1" bottom="1" header="0.51" footer="0.51"/>
  <pageSetup horizontalDpi="600" verticalDpi="600" orientation="portrait" paperSize="9" scale="83" r:id="rId1"/>
  <rowBreaks count="1" manualBreakCount="1">
    <brk id="437" max="255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50"/>
  <sheetViews>
    <sheetView view="pageBreakPreview" zoomScale="60" zoomScaleNormal="62" zoomScalePageLayoutView="0" workbookViewId="0" topLeftCell="A1">
      <pane xSplit="1" ySplit="3" topLeftCell="B49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27" sqref="J527"/>
    </sheetView>
  </sheetViews>
  <sheetFormatPr defaultColWidth="13.8515625" defaultRowHeight="12.75"/>
  <cols>
    <col min="1" max="1" width="14.421875" style="50" customWidth="1"/>
    <col min="2" max="2" width="15.8515625" style="49" customWidth="1"/>
    <col min="3" max="3" width="75.421875" style="58" customWidth="1"/>
    <col min="4" max="4" width="17.7109375" style="59" customWidth="1"/>
    <col min="5" max="5" width="18.28125" style="59" customWidth="1"/>
    <col min="6" max="6" width="15.421875" style="102" customWidth="1"/>
    <col min="7" max="7" width="4.00390625" style="49" customWidth="1"/>
    <col min="8" max="8" width="12.421875" style="50" customWidth="1"/>
    <col min="9" max="9" width="8.421875" style="49" customWidth="1"/>
    <col min="10" max="10" width="38.00390625" style="51" customWidth="1"/>
    <col min="11" max="12" width="14.421875" style="52" customWidth="1"/>
    <col min="13" max="13" width="17.00390625" style="49" customWidth="1"/>
    <col min="14" max="14" width="8.7109375" style="49" customWidth="1"/>
    <col min="15" max="15" width="7.00390625" style="49" customWidth="1"/>
    <col min="16" max="16384" width="13.8515625" style="49" customWidth="1"/>
  </cols>
  <sheetData>
    <row r="1" spans="1:6" ht="24" customHeight="1">
      <c r="A1" s="45"/>
      <c r="B1" s="46"/>
      <c r="C1" s="47" t="s">
        <v>0</v>
      </c>
      <c r="D1" s="48"/>
      <c r="E1" s="48"/>
      <c r="F1" s="104"/>
    </row>
    <row r="2" spans="1:6" ht="18" customHeight="1">
      <c r="A2" s="155" t="s">
        <v>93</v>
      </c>
      <c r="B2" s="155"/>
      <c r="C2" s="155"/>
      <c r="D2" s="155"/>
      <c r="E2" s="155"/>
      <c r="F2" s="156"/>
    </row>
    <row r="3" spans="1:12" s="54" customFormat="1" ht="16.5" customHeight="1">
      <c r="A3" s="53" t="s">
        <v>2</v>
      </c>
      <c r="B3" s="54" t="s">
        <v>3</v>
      </c>
      <c r="C3" s="55" t="s">
        <v>4</v>
      </c>
      <c r="D3" s="56" t="s">
        <v>5</v>
      </c>
      <c r="E3" s="56" t="s">
        <v>6</v>
      </c>
      <c r="F3" s="105"/>
      <c r="H3" s="53"/>
      <c r="J3" s="51"/>
      <c r="K3" s="57"/>
      <c r="L3" s="57"/>
    </row>
    <row r="4" spans="1:12" s="54" customFormat="1" ht="24" customHeight="1">
      <c r="A4" s="11" t="s">
        <v>1</v>
      </c>
      <c r="B4" s="49"/>
      <c r="C4" s="58"/>
      <c r="D4" s="59"/>
      <c r="E4" s="59"/>
      <c r="F4" s="105"/>
      <c r="H4" s="53" t="s">
        <v>1</v>
      </c>
      <c r="J4" s="51"/>
      <c r="K4" s="57"/>
      <c r="L4" s="57"/>
    </row>
    <row r="5" spans="1:12" s="54" customFormat="1" ht="15.75" customHeight="1">
      <c r="A5" s="11"/>
      <c r="B5" s="49"/>
      <c r="C5" s="58"/>
      <c r="D5" s="59"/>
      <c r="E5" s="59"/>
      <c r="F5" s="105"/>
      <c r="H5" s="53"/>
      <c r="J5" s="60" t="s">
        <v>55</v>
      </c>
      <c r="K5" s="57"/>
      <c r="L5" s="57"/>
    </row>
    <row r="6" spans="1:12" s="54" customFormat="1" ht="17.25" customHeight="1">
      <c r="A6" s="53" t="s">
        <v>2</v>
      </c>
      <c r="B6" s="54" t="s">
        <v>3</v>
      </c>
      <c r="C6" s="55" t="s">
        <v>7</v>
      </c>
      <c r="D6" s="56" t="s">
        <v>5</v>
      </c>
      <c r="E6" s="56" t="s">
        <v>6</v>
      </c>
      <c r="F6" s="105"/>
      <c r="H6" s="53" t="s">
        <v>2</v>
      </c>
      <c r="I6" s="54" t="s">
        <v>54</v>
      </c>
      <c r="J6" s="60" t="s">
        <v>4</v>
      </c>
      <c r="K6" s="57" t="s">
        <v>5</v>
      </c>
      <c r="L6" s="57" t="s">
        <v>6</v>
      </c>
    </row>
    <row r="7" spans="1:12" s="54" customFormat="1" ht="12" customHeight="1" thickBot="1">
      <c r="A7" s="53"/>
      <c r="C7" s="55"/>
      <c r="D7" s="56"/>
      <c r="E7" s="56"/>
      <c r="F7" s="105"/>
      <c r="H7" s="53"/>
      <c r="J7" s="51"/>
      <c r="K7" s="57"/>
      <c r="L7" s="57"/>
    </row>
    <row r="8" spans="3:11" ht="18.75" thickBot="1">
      <c r="C8" s="58" t="s">
        <v>8</v>
      </c>
      <c r="D8" s="70">
        <v>955.75</v>
      </c>
      <c r="F8" s="106">
        <f>D8</f>
        <v>955.75</v>
      </c>
      <c r="J8" s="51" t="s">
        <v>131</v>
      </c>
      <c r="K8" s="62">
        <v>-155.68</v>
      </c>
    </row>
    <row r="9" spans="1:11" ht="18">
      <c r="A9" s="50">
        <v>43467</v>
      </c>
      <c r="B9" s="49">
        <v>1</v>
      </c>
      <c r="C9" s="58" t="s">
        <v>144</v>
      </c>
      <c r="E9" s="59">
        <v>29</v>
      </c>
      <c r="F9" s="106">
        <f aca="true" t="shared" si="0" ref="F9:F39">F8+D9-E9</f>
        <v>926.75</v>
      </c>
      <c r="H9" s="50">
        <v>43468</v>
      </c>
      <c r="J9" s="51" t="s">
        <v>64</v>
      </c>
      <c r="K9" s="52">
        <v>220</v>
      </c>
    </row>
    <row r="10" spans="1:12" ht="18">
      <c r="A10" s="50">
        <v>43469</v>
      </c>
      <c r="B10" s="49" t="s">
        <v>94</v>
      </c>
      <c r="C10" s="58" t="s">
        <v>64</v>
      </c>
      <c r="D10" s="59">
        <v>205</v>
      </c>
      <c r="F10" s="106">
        <f t="shared" si="0"/>
        <v>1131.75</v>
      </c>
      <c r="H10" s="50">
        <v>43469</v>
      </c>
      <c r="J10" s="51" t="s">
        <v>46</v>
      </c>
      <c r="L10" s="52">
        <v>3.05</v>
      </c>
    </row>
    <row r="11" spans="1:11" ht="18">
      <c r="A11" s="50">
        <v>43472</v>
      </c>
      <c r="B11" s="49" t="s">
        <v>95</v>
      </c>
      <c r="C11" s="58" t="s">
        <v>64</v>
      </c>
      <c r="D11" s="59">
        <v>334</v>
      </c>
      <c r="F11" s="106">
        <f t="shared" si="0"/>
        <v>1465.75</v>
      </c>
      <c r="H11" s="50">
        <v>43473</v>
      </c>
      <c r="J11" s="51" t="s">
        <v>64</v>
      </c>
      <c r="K11" s="52">
        <v>110</v>
      </c>
    </row>
    <row r="12" spans="1:12" ht="18">
      <c r="A12" s="50">
        <v>43473</v>
      </c>
      <c r="B12" s="63" t="s">
        <v>96</v>
      </c>
      <c r="C12" s="58" t="s">
        <v>64</v>
      </c>
      <c r="D12" s="59">
        <v>445</v>
      </c>
      <c r="F12" s="106">
        <f t="shared" si="0"/>
        <v>1910.75</v>
      </c>
      <c r="H12" s="50">
        <v>43474</v>
      </c>
      <c r="I12" s="49">
        <v>2</v>
      </c>
      <c r="J12" s="51" t="s">
        <v>41</v>
      </c>
      <c r="K12" s="76"/>
      <c r="L12" s="76">
        <v>43.53</v>
      </c>
    </row>
    <row r="13" spans="1:12" ht="18">
      <c r="A13" s="50">
        <v>43474</v>
      </c>
      <c r="B13" s="49" t="s">
        <v>97</v>
      </c>
      <c r="C13" s="58" t="s">
        <v>64</v>
      </c>
      <c r="D13" s="59">
        <v>387</v>
      </c>
      <c r="F13" s="106">
        <f t="shared" si="0"/>
        <v>2297.75</v>
      </c>
      <c r="H13" s="50">
        <v>43475</v>
      </c>
      <c r="J13" s="51" t="s">
        <v>127</v>
      </c>
      <c r="K13" s="76">
        <v>630</v>
      </c>
      <c r="L13" s="76"/>
    </row>
    <row r="14" spans="1:11" ht="18">
      <c r="A14" s="50">
        <v>43475</v>
      </c>
      <c r="B14" s="49" t="s">
        <v>98</v>
      </c>
      <c r="C14" s="58" t="s">
        <v>64</v>
      </c>
      <c r="D14" s="59">
        <v>40</v>
      </c>
      <c r="F14" s="106">
        <f t="shared" si="0"/>
        <v>2337.75</v>
      </c>
      <c r="H14" s="50">
        <v>43475</v>
      </c>
      <c r="J14" s="51" t="s">
        <v>64</v>
      </c>
      <c r="K14" s="52">
        <v>190</v>
      </c>
    </row>
    <row r="15" spans="1:13" ht="18">
      <c r="A15" s="50">
        <v>43475</v>
      </c>
      <c r="C15" s="58" t="s">
        <v>45</v>
      </c>
      <c r="E15" s="59">
        <v>630</v>
      </c>
      <c r="F15" s="106">
        <f t="shared" si="0"/>
        <v>1707.75</v>
      </c>
      <c r="H15" s="50">
        <v>43479</v>
      </c>
      <c r="I15" s="49">
        <v>5</v>
      </c>
      <c r="J15" s="51" t="s">
        <v>80</v>
      </c>
      <c r="L15" s="52">
        <v>108</v>
      </c>
      <c r="M15" s="79"/>
    </row>
    <row r="16" spans="1:12" ht="18">
      <c r="A16" s="50">
        <v>43476</v>
      </c>
      <c r="B16" s="49" t="s">
        <v>99</v>
      </c>
      <c r="C16" s="58" t="s">
        <v>64</v>
      </c>
      <c r="D16" s="59">
        <v>500</v>
      </c>
      <c r="F16" s="106">
        <f t="shared" si="0"/>
        <v>2207.75</v>
      </c>
      <c r="H16" s="50">
        <v>43479</v>
      </c>
      <c r="J16" s="51" t="s">
        <v>89</v>
      </c>
      <c r="L16" s="52">
        <v>1</v>
      </c>
    </row>
    <row r="17" spans="1:11" ht="18">
      <c r="A17" s="50">
        <v>43479</v>
      </c>
      <c r="B17" s="51" t="s">
        <v>100</v>
      </c>
      <c r="C17" s="58" t="s">
        <v>64</v>
      </c>
      <c r="D17" s="64">
        <v>776</v>
      </c>
      <c r="F17" s="106">
        <f t="shared" si="0"/>
        <v>2983.75</v>
      </c>
      <c r="H17" s="50">
        <v>43479</v>
      </c>
      <c r="J17" s="51" t="s">
        <v>128</v>
      </c>
      <c r="K17" s="52">
        <v>0.01</v>
      </c>
    </row>
    <row r="18" spans="1:12" ht="18">
      <c r="A18" s="50">
        <v>43480</v>
      </c>
      <c r="B18" s="142">
        <v>6</v>
      </c>
      <c r="C18" s="58" t="s">
        <v>116</v>
      </c>
      <c r="D18" s="64"/>
      <c r="E18" s="59">
        <v>22.99</v>
      </c>
      <c r="F18" s="106">
        <f t="shared" si="0"/>
        <v>2960.76</v>
      </c>
      <c r="H18" s="50">
        <v>43479</v>
      </c>
      <c r="J18" s="51" t="s">
        <v>129</v>
      </c>
      <c r="L18" s="52">
        <v>27.47</v>
      </c>
    </row>
    <row r="19" spans="1:11" ht="18">
      <c r="A19" s="50">
        <v>43480</v>
      </c>
      <c r="B19" s="51" t="s">
        <v>101</v>
      </c>
      <c r="C19" s="58" t="s">
        <v>64</v>
      </c>
      <c r="D19" s="64">
        <v>140</v>
      </c>
      <c r="F19" s="106">
        <f t="shared" si="0"/>
        <v>3100.76</v>
      </c>
      <c r="H19" s="50">
        <v>43480</v>
      </c>
      <c r="J19" s="51" t="s">
        <v>64</v>
      </c>
      <c r="K19" s="52">
        <v>75</v>
      </c>
    </row>
    <row r="20" spans="1:11" ht="18">
      <c r="A20" s="50">
        <v>43481</v>
      </c>
      <c r="B20" s="51" t="s">
        <v>102</v>
      </c>
      <c r="C20" s="58" t="s">
        <v>64</v>
      </c>
      <c r="D20" s="64">
        <v>137.5</v>
      </c>
      <c r="F20" s="106">
        <f t="shared" si="0"/>
        <v>3238.26</v>
      </c>
      <c r="H20" s="50">
        <v>43480</v>
      </c>
      <c r="J20" s="51" t="s">
        <v>64</v>
      </c>
      <c r="K20" s="52">
        <v>220</v>
      </c>
    </row>
    <row r="21" spans="1:11" ht="18">
      <c r="A21" s="50">
        <v>43482</v>
      </c>
      <c r="B21" s="51" t="s">
        <v>103</v>
      </c>
      <c r="C21" s="58" t="s">
        <v>64</v>
      </c>
      <c r="D21" s="64">
        <v>315</v>
      </c>
      <c r="F21" s="106">
        <f t="shared" si="0"/>
        <v>3553.26</v>
      </c>
      <c r="H21" s="50">
        <v>43480</v>
      </c>
      <c r="J21" s="51" t="s">
        <v>64</v>
      </c>
      <c r="K21" s="52">
        <v>70</v>
      </c>
    </row>
    <row r="22" spans="1:12" ht="18">
      <c r="A22" s="50">
        <v>43486</v>
      </c>
      <c r="B22" s="51" t="s">
        <v>104</v>
      </c>
      <c r="C22" s="58" t="s">
        <v>64</v>
      </c>
      <c r="D22" s="64">
        <v>200</v>
      </c>
      <c r="F22" s="106">
        <f t="shared" si="0"/>
        <v>3753.26</v>
      </c>
      <c r="H22" s="50">
        <v>43480</v>
      </c>
      <c r="J22" s="51" t="s">
        <v>47</v>
      </c>
      <c r="L22" s="52">
        <v>8.33</v>
      </c>
    </row>
    <row r="23" spans="1:12" ht="18">
      <c r="A23" s="50">
        <v>43486</v>
      </c>
      <c r="B23" s="51"/>
      <c r="C23" s="58" t="s">
        <v>45</v>
      </c>
      <c r="D23" s="64"/>
      <c r="E23" s="59">
        <v>120</v>
      </c>
      <c r="F23" s="106">
        <f t="shared" si="0"/>
        <v>3633.26</v>
      </c>
      <c r="H23" s="50">
        <v>43482</v>
      </c>
      <c r="I23" s="49">
        <v>7</v>
      </c>
      <c r="J23" s="51" t="s">
        <v>48</v>
      </c>
      <c r="K23" s="76"/>
      <c r="L23" s="76">
        <v>700</v>
      </c>
    </row>
    <row r="24" spans="1:12" ht="18">
      <c r="A24" s="50">
        <v>43487</v>
      </c>
      <c r="B24" s="51" t="s">
        <v>105</v>
      </c>
      <c r="C24" s="58" t="s">
        <v>64</v>
      </c>
      <c r="D24" s="59">
        <v>120</v>
      </c>
      <c r="F24" s="106">
        <f t="shared" si="0"/>
        <v>3753.26</v>
      </c>
      <c r="H24" s="50">
        <v>43486</v>
      </c>
      <c r="J24" s="51" t="s">
        <v>64</v>
      </c>
      <c r="K24" s="76">
        <v>100</v>
      </c>
      <c r="L24" s="76"/>
    </row>
    <row r="25" spans="1:12" ht="18">
      <c r="A25" s="50">
        <v>43488</v>
      </c>
      <c r="B25" s="51" t="s">
        <v>106</v>
      </c>
      <c r="C25" s="58" t="s">
        <v>64</v>
      </c>
      <c r="D25" s="59">
        <v>40</v>
      </c>
      <c r="F25" s="106">
        <f t="shared" si="0"/>
        <v>3793.26</v>
      </c>
      <c r="H25" s="50">
        <v>43486</v>
      </c>
      <c r="J25" s="51" t="s">
        <v>127</v>
      </c>
      <c r="K25" s="76">
        <v>120</v>
      </c>
      <c r="L25" s="76"/>
    </row>
    <row r="26" spans="1:13" ht="18">
      <c r="A26" s="50">
        <v>43489</v>
      </c>
      <c r="B26" s="51" t="s">
        <v>107</v>
      </c>
      <c r="C26" s="58" t="s">
        <v>64</v>
      </c>
      <c r="D26" s="59">
        <v>642.5</v>
      </c>
      <c r="F26" s="106">
        <f t="shared" si="0"/>
        <v>4435.76</v>
      </c>
      <c r="H26" s="50">
        <v>43486</v>
      </c>
      <c r="I26" s="49">
        <v>8</v>
      </c>
      <c r="J26" s="51" t="s">
        <v>130</v>
      </c>
      <c r="K26" s="76"/>
      <c r="L26" s="76">
        <v>37.38</v>
      </c>
      <c r="M26" s="79"/>
    </row>
    <row r="27" spans="1:12" ht="18">
      <c r="A27" s="50">
        <v>43489</v>
      </c>
      <c r="B27" s="51"/>
      <c r="C27" s="58" t="s">
        <v>45</v>
      </c>
      <c r="E27" s="59">
        <v>220</v>
      </c>
      <c r="F27" s="106">
        <f t="shared" si="0"/>
        <v>4215.76</v>
      </c>
      <c r="H27" s="50">
        <v>43486</v>
      </c>
      <c r="J27" s="51" t="s">
        <v>77</v>
      </c>
      <c r="K27" s="76"/>
      <c r="L27" s="76">
        <v>1</v>
      </c>
    </row>
    <row r="28" spans="1:12" ht="18">
      <c r="A28" s="50">
        <v>43489</v>
      </c>
      <c r="B28" s="49">
        <v>9</v>
      </c>
      <c r="C28" s="58" t="s">
        <v>56</v>
      </c>
      <c r="E28" s="59">
        <v>65</v>
      </c>
      <c r="F28" s="106">
        <f t="shared" si="0"/>
        <v>4150.76</v>
      </c>
      <c r="H28" s="50">
        <v>43487</v>
      </c>
      <c r="J28" s="51" t="s">
        <v>64</v>
      </c>
      <c r="K28" s="76">
        <v>150</v>
      </c>
      <c r="L28" s="76"/>
    </row>
    <row r="29" spans="1:12" ht="18">
      <c r="A29" s="50">
        <v>43490</v>
      </c>
      <c r="B29" s="49">
        <v>10</v>
      </c>
      <c r="C29" s="58" t="s">
        <v>60</v>
      </c>
      <c r="E29" s="59">
        <v>1000</v>
      </c>
      <c r="F29" s="106">
        <f t="shared" si="0"/>
        <v>3150.76</v>
      </c>
      <c r="H29" s="50">
        <v>43487</v>
      </c>
      <c r="J29" s="51" t="s">
        <v>64</v>
      </c>
      <c r="K29" s="76">
        <v>150</v>
      </c>
      <c r="L29" s="76"/>
    </row>
    <row r="30" spans="1:12" ht="18">
      <c r="A30" s="50">
        <v>43490</v>
      </c>
      <c r="B30" s="51" t="s">
        <v>108</v>
      </c>
      <c r="C30" s="58" t="s">
        <v>64</v>
      </c>
      <c r="D30" s="59">
        <v>50</v>
      </c>
      <c r="F30" s="106">
        <f t="shared" si="0"/>
        <v>3200.76</v>
      </c>
      <c r="H30" s="50">
        <v>43488</v>
      </c>
      <c r="J30" s="51" t="s">
        <v>64</v>
      </c>
      <c r="K30" s="76">
        <v>250</v>
      </c>
      <c r="L30" s="76"/>
    </row>
    <row r="31" spans="1:12" ht="18">
      <c r="A31" s="50">
        <v>43493</v>
      </c>
      <c r="B31" s="142">
        <v>11</v>
      </c>
      <c r="C31" s="58" t="s">
        <v>74</v>
      </c>
      <c r="E31" s="59">
        <v>10</v>
      </c>
      <c r="F31" s="106">
        <f t="shared" si="0"/>
        <v>3190.76</v>
      </c>
      <c r="H31" s="50">
        <v>43489</v>
      </c>
      <c r="J31" s="51" t="s">
        <v>127</v>
      </c>
      <c r="K31" s="76">
        <v>220</v>
      </c>
      <c r="L31" s="76"/>
    </row>
    <row r="32" spans="1:11" ht="18">
      <c r="A32" s="50">
        <v>43494</v>
      </c>
      <c r="B32" s="51" t="s">
        <v>109</v>
      </c>
      <c r="C32" s="58" t="s">
        <v>64</v>
      </c>
      <c r="D32" s="59">
        <v>30</v>
      </c>
      <c r="F32" s="106">
        <f t="shared" si="0"/>
        <v>3220.76</v>
      </c>
      <c r="H32" s="50">
        <v>43489</v>
      </c>
      <c r="J32" s="51" t="s">
        <v>64</v>
      </c>
      <c r="K32" s="52">
        <v>110</v>
      </c>
    </row>
    <row r="33" spans="1:11" ht="18">
      <c r="A33" s="50">
        <v>43494</v>
      </c>
      <c r="B33" s="142">
        <v>12</v>
      </c>
      <c r="C33" s="58" t="s">
        <v>51</v>
      </c>
      <c r="E33" s="59">
        <v>80</v>
      </c>
      <c r="F33" s="106">
        <f t="shared" si="0"/>
        <v>3140.76</v>
      </c>
      <c r="H33" s="50">
        <v>43489</v>
      </c>
      <c r="J33" s="51" t="s">
        <v>64</v>
      </c>
      <c r="K33" s="52">
        <v>110</v>
      </c>
    </row>
    <row r="34" spans="1:11" ht="18">
      <c r="A34" s="50">
        <v>43494</v>
      </c>
      <c r="B34" s="142">
        <v>13</v>
      </c>
      <c r="C34" s="58" t="s">
        <v>117</v>
      </c>
      <c r="E34" s="59">
        <v>4</v>
      </c>
      <c r="F34" s="106">
        <f t="shared" si="0"/>
        <v>3136.76</v>
      </c>
      <c r="H34" s="50">
        <v>43493</v>
      </c>
      <c r="J34" s="51" t="s">
        <v>64</v>
      </c>
      <c r="K34" s="52">
        <v>250</v>
      </c>
    </row>
    <row r="35" spans="1:11" ht="18">
      <c r="A35" s="50">
        <v>43494</v>
      </c>
      <c r="B35" s="142">
        <v>14</v>
      </c>
      <c r="C35" s="58" t="s">
        <v>145</v>
      </c>
      <c r="E35" s="59">
        <v>6.5</v>
      </c>
      <c r="F35" s="106">
        <f t="shared" si="0"/>
        <v>3130.26</v>
      </c>
      <c r="H35" s="50">
        <v>43495</v>
      </c>
      <c r="J35" s="51" t="s">
        <v>64</v>
      </c>
      <c r="K35" s="52">
        <v>55</v>
      </c>
    </row>
    <row r="36" spans="1:6" ht="18">
      <c r="A36" s="65">
        <v>43496</v>
      </c>
      <c r="B36" s="51" t="s">
        <v>110</v>
      </c>
      <c r="C36" s="58" t="s">
        <v>64</v>
      </c>
      <c r="D36" s="66">
        <v>439</v>
      </c>
      <c r="F36" s="106">
        <f t="shared" si="0"/>
        <v>3569.26</v>
      </c>
    </row>
    <row r="37" spans="1:6" ht="18">
      <c r="A37" s="65">
        <v>43496</v>
      </c>
      <c r="B37" s="142">
        <v>15</v>
      </c>
      <c r="C37" s="58" t="s">
        <v>559</v>
      </c>
      <c r="D37" s="66"/>
      <c r="E37" s="59">
        <v>210.7</v>
      </c>
      <c r="F37" s="106">
        <f t="shared" si="0"/>
        <v>3358.5600000000004</v>
      </c>
    </row>
    <row r="38" spans="1:6" ht="18">
      <c r="A38" s="65">
        <v>43496</v>
      </c>
      <c r="B38" s="142">
        <v>16</v>
      </c>
      <c r="C38" s="58" t="s">
        <v>559</v>
      </c>
      <c r="D38" s="66"/>
      <c r="E38" s="59">
        <v>311.52</v>
      </c>
      <c r="F38" s="106">
        <f t="shared" si="0"/>
        <v>3047.0400000000004</v>
      </c>
    </row>
    <row r="39" spans="1:6" ht="18">
      <c r="A39" s="65">
        <v>43496</v>
      </c>
      <c r="B39" s="142">
        <v>17</v>
      </c>
      <c r="C39" s="58" t="s">
        <v>559</v>
      </c>
      <c r="D39" s="66"/>
      <c r="E39" s="59">
        <v>601.8</v>
      </c>
      <c r="F39" s="106">
        <f t="shared" si="0"/>
        <v>2445.2400000000007</v>
      </c>
    </row>
    <row r="40" spans="1:6" ht="18">
      <c r="A40" s="65"/>
      <c r="B40" s="51"/>
      <c r="D40" s="66"/>
      <c r="F40" s="106"/>
    </row>
    <row r="41" spans="2:6" ht="18.75" thickBot="1">
      <c r="B41" s="67"/>
      <c r="F41" s="107"/>
    </row>
    <row r="42" spans="1:12" ht="18.75" thickBot="1">
      <c r="A42" s="68"/>
      <c r="B42" s="69"/>
      <c r="C42" s="55" t="s">
        <v>9</v>
      </c>
      <c r="D42" s="70">
        <f>SUM(D8:D41)</f>
        <v>5756.75</v>
      </c>
      <c r="E42" s="70">
        <f>SUM(E8:E41)</f>
        <v>3311.5099999999993</v>
      </c>
      <c r="F42" s="107"/>
      <c r="K42" s="71">
        <f>SUM(K8:K36)</f>
        <v>2874.33</v>
      </c>
      <c r="L42" s="71">
        <f>SUM(L8:L36)</f>
        <v>929.76</v>
      </c>
    </row>
    <row r="43" spans="1:12" ht="18.75" thickBot="1">
      <c r="A43" s="68"/>
      <c r="B43" s="69"/>
      <c r="C43" s="55" t="s">
        <v>10</v>
      </c>
      <c r="D43" s="70">
        <f>SUM(D42-E42)</f>
        <v>2445.2400000000007</v>
      </c>
      <c r="F43" s="107"/>
      <c r="K43" s="72">
        <f>SUM(K42-L42)</f>
        <v>1944.57</v>
      </c>
      <c r="L43" s="73" t="s">
        <v>75</v>
      </c>
    </row>
    <row r="44" ht="18">
      <c r="F44" s="107"/>
    </row>
    <row r="45" ht="18">
      <c r="F45" s="107"/>
    </row>
    <row r="47" spans="1:8" ht="23.25" customHeight="1">
      <c r="A47" s="11" t="s">
        <v>11</v>
      </c>
      <c r="H47" s="12" t="s">
        <v>11</v>
      </c>
    </row>
    <row r="48" spans="1:12" ht="18">
      <c r="A48" s="11"/>
      <c r="H48" s="53"/>
      <c r="I48" s="54"/>
      <c r="J48" s="60" t="s">
        <v>55</v>
      </c>
      <c r="K48" s="57"/>
      <c r="L48" s="57"/>
    </row>
    <row r="49" spans="1:12" s="54" customFormat="1" ht="21" customHeight="1">
      <c r="A49" s="53" t="s">
        <v>2</v>
      </c>
      <c r="B49" s="54" t="s">
        <v>3</v>
      </c>
      <c r="C49" s="55" t="s">
        <v>7</v>
      </c>
      <c r="D49" s="56" t="s">
        <v>5</v>
      </c>
      <c r="E49" s="56" t="s">
        <v>6</v>
      </c>
      <c r="F49" s="105"/>
      <c r="H49" s="53" t="s">
        <v>2</v>
      </c>
      <c r="I49" s="54" t="s">
        <v>54</v>
      </c>
      <c r="J49" s="60" t="s">
        <v>4</v>
      </c>
      <c r="K49" s="57" t="s">
        <v>5</v>
      </c>
      <c r="L49" s="57" t="s">
        <v>6</v>
      </c>
    </row>
    <row r="50" spans="1:12" s="54" customFormat="1" ht="15.75" customHeight="1" thickBot="1">
      <c r="A50" s="53"/>
      <c r="C50" s="55"/>
      <c r="D50" s="56"/>
      <c r="E50" s="56"/>
      <c r="F50" s="105"/>
      <c r="H50" s="53"/>
      <c r="J50" s="60"/>
      <c r="K50" s="57"/>
      <c r="L50" s="57"/>
    </row>
    <row r="51" spans="3:12" ht="18.75" thickBot="1">
      <c r="C51" s="58" t="s">
        <v>8</v>
      </c>
      <c r="D51" s="70">
        <f>D43</f>
        <v>2445.2400000000007</v>
      </c>
      <c r="F51" s="107">
        <f>SUM(F49-E51+D51)</f>
        <v>2445.2400000000007</v>
      </c>
      <c r="H51" s="53"/>
      <c r="I51" s="54"/>
      <c r="J51" s="51" t="s">
        <v>26</v>
      </c>
      <c r="K51" s="74">
        <f>K43</f>
        <v>1944.57</v>
      </c>
      <c r="L51" s="57"/>
    </row>
    <row r="52" spans="1:12" ht="18">
      <c r="A52" s="50">
        <v>43497</v>
      </c>
      <c r="B52" s="51" t="s">
        <v>111</v>
      </c>
      <c r="C52" s="58" t="s">
        <v>64</v>
      </c>
      <c r="D52" s="59">
        <v>417</v>
      </c>
      <c r="E52" s="73"/>
      <c r="F52" s="107">
        <f>SUM(F51-E52+D52)</f>
        <v>2862.2400000000007</v>
      </c>
      <c r="H52" s="50">
        <v>43501</v>
      </c>
      <c r="J52" s="51" t="s">
        <v>46</v>
      </c>
      <c r="L52" s="52">
        <v>3.05</v>
      </c>
    </row>
    <row r="53" spans="1:11" ht="18">
      <c r="A53" s="50">
        <v>43502</v>
      </c>
      <c r="B53" s="51" t="s">
        <v>112</v>
      </c>
      <c r="C53" s="58" t="s">
        <v>64</v>
      </c>
      <c r="D53" s="59">
        <v>520</v>
      </c>
      <c r="E53" s="73"/>
      <c r="F53" s="107">
        <f aca="true" t="shared" si="1" ref="F53:F79">SUM(F52-E53+D53)</f>
        <v>3382.2400000000007</v>
      </c>
      <c r="H53" s="50">
        <v>43501</v>
      </c>
      <c r="J53" s="51" t="s">
        <v>64</v>
      </c>
      <c r="K53" s="52">
        <v>110</v>
      </c>
    </row>
    <row r="54" spans="1:11" ht="18">
      <c r="A54" s="50">
        <v>43503</v>
      </c>
      <c r="B54" s="51" t="s">
        <v>113</v>
      </c>
      <c r="C54" s="58" t="s">
        <v>64</v>
      </c>
      <c r="D54" s="59">
        <v>410</v>
      </c>
      <c r="E54" s="73"/>
      <c r="F54" s="107">
        <f t="shared" si="1"/>
        <v>3792.2400000000007</v>
      </c>
      <c r="H54" s="50">
        <v>43501</v>
      </c>
      <c r="J54" s="51" t="s">
        <v>64</v>
      </c>
      <c r="K54" s="52">
        <v>70</v>
      </c>
    </row>
    <row r="55" spans="1:11" ht="18">
      <c r="A55" s="50">
        <v>43504</v>
      </c>
      <c r="B55" s="51" t="s">
        <v>114</v>
      </c>
      <c r="C55" s="58" t="s">
        <v>64</v>
      </c>
      <c r="D55" s="59">
        <v>145</v>
      </c>
      <c r="E55" s="73"/>
      <c r="F55" s="107">
        <f t="shared" si="1"/>
        <v>3937.2400000000007</v>
      </c>
      <c r="H55" s="50">
        <v>43501</v>
      </c>
      <c r="J55" s="51" t="s">
        <v>64</v>
      </c>
      <c r="K55" s="52">
        <v>110</v>
      </c>
    </row>
    <row r="56" spans="1:11" ht="18">
      <c r="A56" s="50">
        <v>43507</v>
      </c>
      <c r="B56" s="51" t="s">
        <v>115</v>
      </c>
      <c r="C56" s="58" t="s">
        <v>64</v>
      </c>
      <c r="D56" s="59">
        <v>818.5</v>
      </c>
      <c r="E56" s="73"/>
      <c r="F56" s="107">
        <f t="shared" si="1"/>
        <v>4755.740000000001</v>
      </c>
      <c r="H56" s="50">
        <v>43502</v>
      </c>
      <c r="J56" s="51" t="s">
        <v>64</v>
      </c>
      <c r="K56" s="52">
        <v>110</v>
      </c>
    </row>
    <row r="57" spans="1:11" ht="18">
      <c r="A57" s="50">
        <v>43508</v>
      </c>
      <c r="B57" s="51" t="s">
        <v>132</v>
      </c>
      <c r="C57" s="58" t="s">
        <v>64</v>
      </c>
      <c r="D57" s="59">
        <v>590</v>
      </c>
      <c r="E57" s="73"/>
      <c r="F57" s="107">
        <f t="shared" si="1"/>
        <v>5345.740000000001</v>
      </c>
      <c r="H57" s="50">
        <v>43502</v>
      </c>
      <c r="J57" s="51" t="s">
        <v>64</v>
      </c>
      <c r="K57" s="52">
        <v>220</v>
      </c>
    </row>
    <row r="58" spans="1:12" ht="18">
      <c r="A58" s="50">
        <v>43509</v>
      </c>
      <c r="B58" s="142">
        <v>22</v>
      </c>
      <c r="C58" s="58" t="s">
        <v>117</v>
      </c>
      <c r="D58" s="103"/>
      <c r="E58" s="76">
        <v>23.8</v>
      </c>
      <c r="F58" s="107">
        <f t="shared" si="1"/>
        <v>5321.9400000000005</v>
      </c>
      <c r="H58" s="50">
        <v>43504</v>
      </c>
      <c r="I58" s="49">
        <v>18</v>
      </c>
      <c r="J58" s="51" t="s">
        <v>121</v>
      </c>
      <c r="K58" s="76"/>
      <c r="L58" s="76">
        <v>921.67</v>
      </c>
    </row>
    <row r="59" spans="1:12" ht="18">
      <c r="A59" s="50">
        <v>43509</v>
      </c>
      <c r="B59" s="51" t="s">
        <v>476</v>
      </c>
      <c r="C59" s="58" t="s">
        <v>64</v>
      </c>
      <c r="D59" s="59">
        <v>295</v>
      </c>
      <c r="E59" s="73"/>
      <c r="F59" s="107">
        <f t="shared" si="1"/>
        <v>5616.9400000000005</v>
      </c>
      <c r="H59" s="50">
        <v>43504</v>
      </c>
      <c r="J59" s="51" t="s">
        <v>90</v>
      </c>
      <c r="K59" s="76"/>
      <c r="L59" s="76">
        <v>1</v>
      </c>
    </row>
    <row r="60" spans="1:12" ht="18">
      <c r="A60" s="50">
        <v>43510</v>
      </c>
      <c r="B60" s="51" t="s">
        <v>133</v>
      </c>
      <c r="C60" s="58" t="s">
        <v>64</v>
      </c>
      <c r="D60" s="66">
        <v>155</v>
      </c>
      <c r="E60" s="73"/>
      <c r="F60" s="107">
        <f t="shared" si="1"/>
        <v>5771.9400000000005</v>
      </c>
      <c r="H60" s="50">
        <v>43504</v>
      </c>
      <c r="I60" s="49">
        <v>19</v>
      </c>
      <c r="J60" s="51" t="s">
        <v>560</v>
      </c>
      <c r="K60" s="76"/>
      <c r="L60" s="76">
        <v>1064</v>
      </c>
    </row>
    <row r="61" spans="1:12" ht="18">
      <c r="A61" s="50">
        <v>43510</v>
      </c>
      <c r="B61" s="51"/>
      <c r="C61" s="58" t="s">
        <v>45</v>
      </c>
      <c r="E61" s="73">
        <v>315</v>
      </c>
      <c r="F61" s="107">
        <f t="shared" si="1"/>
        <v>5456.9400000000005</v>
      </c>
      <c r="H61" s="50">
        <v>43504</v>
      </c>
      <c r="J61" s="51" t="s">
        <v>90</v>
      </c>
      <c r="K61" s="76"/>
      <c r="L61" s="76">
        <v>1</v>
      </c>
    </row>
    <row r="62" spans="1:12" ht="18">
      <c r="A62" s="50">
        <v>43511</v>
      </c>
      <c r="B62" s="51" t="s">
        <v>134</v>
      </c>
      <c r="C62" s="58" t="s">
        <v>64</v>
      </c>
      <c r="D62" s="66">
        <v>301.5</v>
      </c>
      <c r="E62" s="73"/>
      <c r="F62" s="107">
        <f t="shared" si="1"/>
        <v>5758.4400000000005</v>
      </c>
      <c r="H62" s="50">
        <v>43504</v>
      </c>
      <c r="I62" s="49">
        <v>20</v>
      </c>
      <c r="J62" s="51" t="s">
        <v>146</v>
      </c>
      <c r="K62" s="76"/>
      <c r="L62" s="76">
        <v>74.07</v>
      </c>
    </row>
    <row r="63" spans="1:12" ht="18">
      <c r="A63" s="50">
        <v>43514</v>
      </c>
      <c r="B63" s="51" t="s">
        <v>135</v>
      </c>
      <c r="C63" s="58" t="s">
        <v>64</v>
      </c>
      <c r="D63" s="66">
        <v>200</v>
      </c>
      <c r="E63" s="73"/>
      <c r="F63" s="107">
        <f t="shared" si="1"/>
        <v>5958.4400000000005</v>
      </c>
      <c r="H63" s="50">
        <v>43504</v>
      </c>
      <c r="J63" s="51" t="s">
        <v>42</v>
      </c>
      <c r="K63" s="76"/>
      <c r="L63" s="76">
        <v>1</v>
      </c>
    </row>
    <row r="64" spans="1:12" ht="18">
      <c r="A64" s="50">
        <v>43515</v>
      </c>
      <c r="B64" s="51" t="s">
        <v>136</v>
      </c>
      <c r="C64" s="58" t="s">
        <v>64</v>
      </c>
      <c r="D64" s="66">
        <v>30</v>
      </c>
      <c r="E64" s="73"/>
      <c r="F64" s="107">
        <f t="shared" si="1"/>
        <v>5988.4400000000005</v>
      </c>
      <c r="H64" s="50">
        <v>43504</v>
      </c>
      <c r="J64" s="51" t="s">
        <v>47</v>
      </c>
      <c r="K64" s="76"/>
      <c r="L64" s="76">
        <v>8.33</v>
      </c>
    </row>
    <row r="65" spans="1:12" ht="18">
      <c r="A65" s="50">
        <v>43515</v>
      </c>
      <c r="B65" s="142">
        <v>24</v>
      </c>
      <c r="C65" s="58" t="s">
        <v>143</v>
      </c>
      <c r="D65" s="66"/>
      <c r="E65" s="73">
        <v>16</v>
      </c>
      <c r="F65" s="107">
        <f t="shared" si="1"/>
        <v>5972.4400000000005</v>
      </c>
      <c r="H65" s="50">
        <v>43507</v>
      </c>
      <c r="J65" s="51" t="s">
        <v>64</v>
      </c>
      <c r="K65" s="76">
        <v>150</v>
      </c>
      <c r="L65" s="76"/>
    </row>
    <row r="66" spans="1:12" ht="18">
      <c r="A66" s="50">
        <v>43516</v>
      </c>
      <c r="B66" s="51" t="s">
        <v>137</v>
      </c>
      <c r="C66" s="58" t="s">
        <v>64</v>
      </c>
      <c r="D66" s="66">
        <v>160</v>
      </c>
      <c r="E66" s="73"/>
      <c r="F66" s="107">
        <f t="shared" si="1"/>
        <v>6132.4400000000005</v>
      </c>
      <c r="H66" s="50">
        <v>43508</v>
      </c>
      <c r="J66" s="51" t="s">
        <v>64</v>
      </c>
      <c r="K66" s="76">
        <v>300</v>
      </c>
      <c r="L66" s="76"/>
    </row>
    <row r="67" spans="1:12" ht="18">
      <c r="A67" s="50">
        <v>43517</v>
      </c>
      <c r="B67" s="142">
        <v>25</v>
      </c>
      <c r="C67" s="58" t="s">
        <v>142</v>
      </c>
      <c r="D67" s="66"/>
      <c r="E67" s="73">
        <v>6.5</v>
      </c>
      <c r="F67" s="107">
        <f t="shared" si="1"/>
        <v>6125.9400000000005</v>
      </c>
      <c r="H67" s="50">
        <v>43509</v>
      </c>
      <c r="J67" s="51" t="s">
        <v>64</v>
      </c>
      <c r="K67" s="76">
        <v>100</v>
      </c>
      <c r="L67" s="76"/>
    </row>
    <row r="68" spans="1:12" ht="18">
      <c r="A68" s="50">
        <v>43517</v>
      </c>
      <c r="B68" s="142">
        <v>26</v>
      </c>
      <c r="C68" s="58" t="s">
        <v>56</v>
      </c>
      <c r="E68" s="73">
        <v>14</v>
      </c>
      <c r="F68" s="107">
        <f t="shared" si="1"/>
        <v>6111.9400000000005</v>
      </c>
      <c r="H68" s="50">
        <v>43510</v>
      </c>
      <c r="J68" s="51" t="s">
        <v>127</v>
      </c>
      <c r="K68" s="76">
        <v>315</v>
      </c>
      <c r="L68" s="76"/>
    </row>
    <row r="69" spans="1:12" ht="18">
      <c r="A69" s="50">
        <v>43517</v>
      </c>
      <c r="B69" s="49" t="s">
        <v>167</v>
      </c>
      <c r="C69" s="58" t="s">
        <v>64</v>
      </c>
      <c r="D69" s="59">
        <v>78.75</v>
      </c>
      <c r="F69" s="107">
        <f t="shared" si="1"/>
        <v>6190.6900000000005</v>
      </c>
      <c r="H69" s="50">
        <v>43510</v>
      </c>
      <c r="J69" s="51" t="s">
        <v>64</v>
      </c>
      <c r="K69" s="76">
        <v>110</v>
      </c>
      <c r="L69" s="76"/>
    </row>
    <row r="70" spans="1:12" ht="18">
      <c r="A70" s="50">
        <v>43518</v>
      </c>
      <c r="B70" s="51"/>
      <c r="C70" s="58" t="s">
        <v>45</v>
      </c>
      <c r="E70" s="73">
        <v>4180</v>
      </c>
      <c r="F70" s="107">
        <f t="shared" si="1"/>
        <v>2010.6900000000005</v>
      </c>
      <c r="H70" s="50">
        <v>43510</v>
      </c>
      <c r="J70" s="51" t="s">
        <v>64</v>
      </c>
      <c r="K70" s="76">
        <v>110</v>
      </c>
      <c r="L70" s="76"/>
    </row>
    <row r="71" spans="1:12" ht="18">
      <c r="A71" s="50">
        <v>43519</v>
      </c>
      <c r="B71" s="49" t="s">
        <v>168</v>
      </c>
      <c r="C71" s="58" t="s">
        <v>64</v>
      </c>
      <c r="D71" s="59">
        <v>200</v>
      </c>
      <c r="F71" s="107">
        <f t="shared" si="1"/>
        <v>2210.6900000000005</v>
      </c>
      <c r="H71" s="50">
        <v>43510</v>
      </c>
      <c r="J71" s="51" t="s">
        <v>147</v>
      </c>
      <c r="K71" s="76"/>
      <c r="L71" s="76">
        <v>190.74</v>
      </c>
    </row>
    <row r="72" spans="1:12" ht="18">
      <c r="A72" s="50">
        <v>43521</v>
      </c>
      <c r="B72" s="51" t="s">
        <v>169</v>
      </c>
      <c r="C72" s="58" t="s">
        <v>64</v>
      </c>
      <c r="D72" s="59">
        <v>110</v>
      </c>
      <c r="E72" s="73"/>
      <c r="F72" s="107">
        <f t="shared" si="1"/>
        <v>2320.6900000000005</v>
      </c>
      <c r="H72" s="50">
        <v>43510</v>
      </c>
      <c r="J72" s="51" t="s">
        <v>148</v>
      </c>
      <c r="K72" s="76"/>
      <c r="L72" s="76">
        <v>2</v>
      </c>
    </row>
    <row r="73" spans="1:12" ht="18">
      <c r="A73" s="50">
        <v>43522</v>
      </c>
      <c r="B73" s="51" t="s">
        <v>170</v>
      </c>
      <c r="C73" s="58" t="s">
        <v>64</v>
      </c>
      <c r="D73" s="59">
        <v>390</v>
      </c>
      <c r="E73" s="73"/>
      <c r="F73" s="107">
        <f t="shared" si="1"/>
        <v>2710.6900000000005</v>
      </c>
      <c r="H73" s="50">
        <v>43511</v>
      </c>
      <c r="I73" s="49">
        <v>23</v>
      </c>
      <c r="J73" s="51" t="s">
        <v>149</v>
      </c>
      <c r="K73" s="76"/>
      <c r="L73" s="76">
        <v>921.67</v>
      </c>
    </row>
    <row r="74" spans="1:12" ht="18">
      <c r="A74" s="50">
        <v>43523</v>
      </c>
      <c r="B74" s="51" t="s">
        <v>171</v>
      </c>
      <c r="C74" s="58" t="s">
        <v>64</v>
      </c>
      <c r="D74" s="59">
        <v>88</v>
      </c>
      <c r="E74" s="73"/>
      <c r="F74" s="107">
        <f t="shared" si="1"/>
        <v>2798.6900000000005</v>
      </c>
      <c r="H74" s="50">
        <v>43511</v>
      </c>
      <c r="J74" s="51" t="s">
        <v>76</v>
      </c>
      <c r="K74" s="76"/>
      <c r="L74" s="76">
        <v>1</v>
      </c>
    </row>
    <row r="75" spans="1:12" ht="18">
      <c r="A75" s="50">
        <v>43524</v>
      </c>
      <c r="B75" s="142">
        <v>30</v>
      </c>
      <c r="C75" s="58" t="s">
        <v>53</v>
      </c>
      <c r="E75" s="73">
        <v>900</v>
      </c>
      <c r="F75" s="107">
        <f t="shared" si="1"/>
        <v>1898.6900000000005</v>
      </c>
      <c r="H75" s="50">
        <v>43515</v>
      </c>
      <c r="J75" s="51" t="s">
        <v>64</v>
      </c>
      <c r="K75" s="76">
        <v>100</v>
      </c>
      <c r="L75" s="76"/>
    </row>
    <row r="76" spans="1:12" ht="18">
      <c r="A76" s="50">
        <v>43524</v>
      </c>
      <c r="B76" s="51" t="s">
        <v>172</v>
      </c>
      <c r="C76" s="58" t="s">
        <v>64</v>
      </c>
      <c r="D76" s="59">
        <v>315</v>
      </c>
      <c r="E76" s="73"/>
      <c r="F76" s="107">
        <f t="shared" si="1"/>
        <v>2213.6900000000005</v>
      </c>
      <c r="H76" s="50">
        <v>43518</v>
      </c>
      <c r="J76" s="51" t="s">
        <v>127</v>
      </c>
      <c r="K76" s="76">
        <v>4180</v>
      </c>
      <c r="L76" s="76"/>
    </row>
    <row r="77" spans="1:12" ht="18">
      <c r="A77" s="50">
        <v>43524</v>
      </c>
      <c r="B77" s="142">
        <v>31</v>
      </c>
      <c r="C77" s="58" t="s">
        <v>561</v>
      </c>
      <c r="E77" s="73">
        <v>168.56</v>
      </c>
      <c r="F77" s="107">
        <f t="shared" si="1"/>
        <v>2045.1300000000006</v>
      </c>
      <c r="H77" s="50">
        <v>43518</v>
      </c>
      <c r="I77" s="49">
        <v>27</v>
      </c>
      <c r="J77" s="51" t="s">
        <v>464</v>
      </c>
      <c r="K77" s="76"/>
      <c r="L77" s="76">
        <v>184.1</v>
      </c>
    </row>
    <row r="78" spans="1:12" ht="18">
      <c r="A78" s="50">
        <v>43524</v>
      </c>
      <c r="B78" s="142">
        <v>32</v>
      </c>
      <c r="C78" s="58" t="s">
        <v>561</v>
      </c>
      <c r="D78" s="75"/>
      <c r="E78" s="52">
        <v>283.2</v>
      </c>
      <c r="F78" s="107">
        <f t="shared" si="1"/>
        <v>1761.9300000000005</v>
      </c>
      <c r="H78" s="50">
        <v>43518</v>
      </c>
      <c r="I78" s="49">
        <v>28</v>
      </c>
      <c r="J78" s="51" t="s">
        <v>463</v>
      </c>
      <c r="K78" s="76"/>
      <c r="L78" s="76">
        <v>177.79</v>
      </c>
    </row>
    <row r="79" spans="1:12" ht="18">
      <c r="A79" s="50">
        <v>43524</v>
      </c>
      <c r="B79" s="142">
        <v>33</v>
      </c>
      <c r="C79" s="58" t="s">
        <v>561</v>
      </c>
      <c r="D79" s="75"/>
      <c r="E79" s="52">
        <v>601.8</v>
      </c>
      <c r="F79" s="107">
        <f t="shared" si="1"/>
        <v>1160.1300000000006</v>
      </c>
      <c r="H79" s="50">
        <v>43518</v>
      </c>
      <c r="J79" s="51" t="s">
        <v>42</v>
      </c>
      <c r="L79" s="52">
        <v>2</v>
      </c>
    </row>
    <row r="80" spans="2:11" ht="18">
      <c r="B80" s="51"/>
      <c r="D80" s="75"/>
      <c r="E80" s="52"/>
      <c r="F80" s="107"/>
      <c r="H80" s="50">
        <v>43523</v>
      </c>
      <c r="J80" s="51" t="s">
        <v>64</v>
      </c>
      <c r="K80" s="52">
        <v>110</v>
      </c>
    </row>
    <row r="81" spans="2:12" ht="18">
      <c r="B81" s="51"/>
      <c r="D81" s="75"/>
      <c r="E81" s="52"/>
      <c r="F81" s="107"/>
      <c r="H81" s="50">
        <v>43523</v>
      </c>
      <c r="J81" s="51" t="s">
        <v>64</v>
      </c>
      <c r="K81" s="52">
        <v>115</v>
      </c>
      <c r="L81" s="76"/>
    </row>
    <row r="82" spans="2:12" ht="18">
      <c r="B82" s="51"/>
      <c r="D82" s="75"/>
      <c r="E82" s="52"/>
      <c r="F82" s="107"/>
      <c r="H82" s="50">
        <v>43523</v>
      </c>
      <c r="J82" s="51" t="s">
        <v>64</v>
      </c>
      <c r="K82" s="52">
        <v>250</v>
      </c>
      <c r="L82" s="76"/>
    </row>
    <row r="83" spans="2:12" ht="18">
      <c r="B83" s="51"/>
      <c r="D83" s="75"/>
      <c r="E83" s="52"/>
      <c r="F83" s="107"/>
      <c r="H83" s="50">
        <v>43524</v>
      </c>
      <c r="I83" s="49">
        <v>29</v>
      </c>
      <c r="J83" s="51" t="s">
        <v>150</v>
      </c>
      <c r="L83" s="76">
        <v>941.35</v>
      </c>
    </row>
    <row r="84" spans="2:12" ht="18">
      <c r="B84" s="51"/>
      <c r="E84" s="73"/>
      <c r="F84" s="107"/>
      <c r="H84" s="50">
        <v>43524</v>
      </c>
      <c r="J84" s="51" t="s">
        <v>42</v>
      </c>
      <c r="L84" s="52">
        <v>1</v>
      </c>
    </row>
    <row r="86" spans="2:6" ht="18">
      <c r="B86" s="51"/>
      <c r="E86" s="73"/>
      <c r="F86" s="107"/>
    </row>
    <row r="87" ht="18.75" thickBot="1"/>
    <row r="88" spans="1:12" ht="18.75" thickBot="1">
      <c r="A88" s="68"/>
      <c r="B88" s="69"/>
      <c r="C88" s="55" t="s">
        <v>9</v>
      </c>
      <c r="D88" s="70">
        <f>SUM(D51:D87)</f>
        <v>7668.990000000001</v>
      </c>
      <c r="E88" s="70">
        <f>SUM(E51:E87)</f>
        <v>6508.860000000001</v>
      </c>
      <c r="K88" s="71">
        <f>SUM(K51:K87)</f>
        <v>8404.57</v>
      </c>
      <c r="L88" s="71">
        <f>SUM(L51:L86)</f>
        <v>4495.7699999999995</v>
      </c>
    </row>
    <row r="89" spans="1:12" ht="18.75" thickBot="1">
      <c r="A89" s="68"/>
      <c r="B89" s="69"/>
      <c r="C89" s="55" t="s">
        <v>10</v>
      </c>
      <c r="D89" s="70">
        <f>D88-E88</f>
        <v>1160.13</v>
      </c>
      <c r="K89" s="72">
        <f>SUM(K88-L88)</f>
        <v>3908.8</v>
      </c>
      <c r="L89" s="73" t="s">
        <v>75</v>
      </c>
    </row>
    <row r="93" spans="1:8" ht="18">
      <c r="A93" s="11" t="s">
        <v>13</v>
      </c>
      <c r="H93" s="12" t="s">
        <v>13</v>
      </c>
    </row>
    <row r="94" spans="1:12" ht="18">
      <c r="A94" s="11"/>
      <c r="H94" s="53"/>
      <c r="I94" s="54"/>
      <c r="J94" s="60" t="s">
        <v>55</v>
      </c>
      <c r="K94" s="57"/>
      <c r="L94" s="57"/>
    </row>
    <row r="95" spans="1:12" s="54" customFormat="1" ht="24" customHeight="1">
      <c r="A95" s="53" t="s">
        <v>2</v>
      </c>
      <c r="B95" s="54" t="s">
        <v>3</v>
      </c>
      <c r="C95" s="55" t="s">
        <v>7</v>
      </c>
      <c r="D95" s="56" t="s">
        <v>5</v>
      </c>
      <c r="E95" s="56" t="s">
        <v>6</v>
      </c>
      <c r="F95" s="105"/>
      <c r="H95" s="53" t="s">
        <v>2</v>
      </c>
      <c r="I95" s="54" t="s">
        <v>54</v>
      </c>
      <c r="J95" s="60" t="s">
        <v>4</v>
      </c>
      <c r="K95" s="57" t="s">
        <v>5</v>
      </c>
      <c r="L95" s="57" t="s">
        <v>6</v>
      </c>
    </row>
    <row r="96" spans="1:12" s="54" customFormat="1" ht="14.25" customHeight="1">
      <c r="A96" s="53"/>
      <c r="C96" s="55"/>
      <c r="D96" s="56"/>
      <c r="E96" s="56"/>
      <c r="F96" s="105"/>
      <c r="H96" s="53"/>
      <c r="J96" s="60"/>
      <c r="K96" s="57"/>
      <c r="L96" s="57"/>
    </row>
    <row r="97" spans="3:12" ht="18">
      <c r="C97" s="58" t="s">
        <v>8</v>
      </c>
      <c r="D97" s="59">
        <f>D89</f>
        <v>1160.13</v>
      </c>
      <c r="F97" s="107">
        <f>D89</f>
        <v>1160.13</v>
      </c>
      <c r="H97" s="53"/>
      <c r="I97" s="54"/>
      <c r="J97" s="51" t="s">
        <v>8</v>
      </c>
      <c r="K97" s="61">
        <f>K89</f>
        <v>3908.8</v>
      </c>
      <c r="L97" s="57"/>
    </row>
    <row r="98" spans="1:12" ht="18">
      <c r="A98" s="50">
        <v>43525</v>
      </c>
      <c r="B98" s="49">
        <v>36</v>
      </c>
      <c r="C98" s="58" t="s">
        <v>56</v>
      </c>
      <c r="E98" s="59">
        <v>16</v>
      </c>
      <c r="F98" s="107">
        <f aca="true" t="shared" si="2" ref="F98:F136">F97+D98-E98</f>
        <v>1144.13</v>
      </c>
      <c r="H98" s="50">
        <v>43525</v>
      </c>
      <c r="I98" s="49">
        <v>34</v>
      </c>
      <c r="J98" s="51" t="s">
        <v>151</v>
      </c>
      <c r="L98" s="76">
        <v>2286.25</v>
      </c>
    </row>
    <row r="99" spans="1:12" ht="18">
      <c r="A99" s="50">
        <v>43525</v>
      </c>
      <c r="B99" s="49" t="s">
        <v>173</v>
      </c>
      <c r="C99" s="58" t="s">
        <v>64</v>
      </c>
      <c r="D99" s="59">
        <v>235</v>
      </c>
      <c r="F99" s="107">
        <f t="shared" si="2"/>
        <v>1379.13</v>
      </c>
      <c r="H99" s="50">
        <v>43525</v>
      </c>
      <c r="I99" s="49">
        <v>35</v>
      </c>
      <c r="J99" s="51" t="s">
        <v>151</v>
      </c>
      <c r="L99" s="76">
        <v>1887.5</v>
      </c>
    </row>
    <row r="100" spans="1:12" ht="18">
      <c r="A100" s="50">
        <v>43528</v>
      </c>
      <c r="B100" s="49" t="s">
        <v>174</v>
      </c>
      <c r="C100" s="58" t="s">
        <v>64</v>
      </c>
      <c r="D100" s="59">
        <v>494</v>
      </c>
      <c r="F100" s="107">
        <f t="shared" si="2"/>
        <v>1873.13</v>
      </c>
      <c r="H100" s="50">
        <v>43525</v>
      </c>
      <c r="J100" s="51" t="s">
        <v>152</v>
      </c>
      <c r="L100" s="76">
        <v>2</v>
      </c>
    </row>
    <row r="101" spans="1:12" ht="18">
      <c r="A101" s="50">
        <v>43529</v>
      </c>
      <c r="B101" s="49" t="s">
        <v>175</v>
      </c>
      <c r="C101" s="58" t="s">
        <v>64</v>
      </c>
      <c r="D101" s="59">
        <v>360</v>
      </c>
      <c r="F101" s="107">
        <f t="shared" si="2"/>
        <v>2233.13</v>
      </c>
      <c r="H101" s="50">
        <v>43525</v>
      </c>
      <c r="J101" s="51" t="s">
        <v>153</v>
      </c>
      <c r="L101" s="76">
        <v>55.37</v>
      </c>
    </row>
    <row r="102" spans="1:11" ht="18">
      <c r="A102" s="50">
        <v>43530</v>
      </c>
      <c r="B102" s="49" t="s">
        <v>176</v>
      </c>
      <c r="C102" s="58" t="s">
        <v>64</v>
      </c>
      <c r="D102" s="59">
        <v>550</v>
      </c>
      <c r="F102" s="107">
        <f t="shared" si="2"/>
        <v>2783.13</v>
      </c>
      <c r="H102" s="50">
        <v>43528</v>
      </c>
      <c r="J102" s="51" t="s">
        <v>64</v>
      </c>
      <c r="K102" s="52">
        <v>80</v>
      </c>
    </row>
    <row r="103" spans="1:11" ht="18">
      <c r="A103" s="50">
        <v>43530</v>
      </c>
      <c r="B103" s="49">
        <v>39</v>
      </c>
      <c r="C103" s="58" t="s">
        <v>161</v>
      </c>
      <c r="E103" s="59">
        <v>47.38</v>
      </c>
      <c r="F103" s="107">
        <f t="shared" si="2"/>
        <v>2735.75</v>
      </c>
      <c r="H103" s="50">
        <v>43529</v>
      </c>
      <c r="J103" s="51" t="s">
        <v>64</v>
      </c>
      <c r="K103" s="52">
        <v>110</v>
      </c>
    </row>
    <row r="104" spans="1:12" ht="18">
      <c r="A104" s="50">
        <v>43531</v>
      </c>
      <c r="B104" s="49">
        <v>40</v>
      </c>
      <c r="C104" s="58" t="s">
        <v>162</v>
      </c>
      <c r="E104" s="59">
        <v>7.45</v>
      </c>
      <c r="F104" s="107">
        <f t="shared" si="2"/>
        <v>2728.3</v>
      </c>
      <c r="H104" s="50">
        <v>43529</v>
      </c>
      <c r="I104" s="49">
        <v>37</v>
      </c>
      <c r="J104" s="51" t="s">
        <v>154</v>
      </c>
      <c r="L104" s="76">
        <v>823.36</v>
      </c>
    </row>
    <row r="105" spans="1:12" ht="18">
      <c r="A105" s="50">
        <v>43531</v>
      </c>
      <c r="B105" s="49">
        <v>41</v>
      </c>
      <c r="C105" s="58" t="s">
        <v>56</v>
      </c>
      <c r="E105" s="59">
        <v>9.5</v>
      </c>
      <c r="F105" s="107">
        <f t="shared" si="2"/>
        <v>2718.8</v>
      </c>
      <c r="H105" s="50">
        <v>43529</v>
      </c>
      <c r="I105" s="49">
        <v>38</v>
      </c>
      <c r="J105" s="58" t="s">
        <v>580</v>
      </c>
      <c r="L105" s="52">
        <v>36.6</v>
      </c>
    </row>
    <row r="106" spans="1:11" ht="18">
      <c r="A106" s="50">
        <v>43531</v>
      </c>
      <c r="B106" s="49" t="s">
        <v>177</v>
      </c>
      <c r="C106" s="58" t="s">
        <v>64</v>
      </c>
      <c r="D106" s="59">
        <v>377.5</v>
      </c>
      <c r="F106" s="107">
        <f t="shared" si="2"/>
        <v>3096.3</v>
      </c>
      <c r="H106" s="50">
        <v>43530</v>
      </c>
      <c r="J106" s="51" t="s">
        <v>64</v>
      </c>
      <c r="K106" s="52">
        <v>220</v>
      </c>
    </row>
    <row r="107" spans="1:11" ht="18">
      <c r="A107" s="50">
        <v>43532</v>
      </c>
      <c r="B107" s="49" t="s">
        <v>178</v>
      </c>
      <c r="C107" s="58" t="s">
        <v>64</v>
      </c>
      <c r="D107" s="59">
        <v>250</v>
      </c>
      <c r="F107" s="107">
        <f t="shared" si="2"/>
        <v>3346.3</v>
      </c>
      <c r="H107" s="50">
        <v>43530</v>
      </c>
      <c r="J107" s="51" t="s">
        <v>64</v>
      </c>
      <c r="K107" s="52">
        <v>70</v>
      </c>
    </row>
    <row r="108" spans="1:11" ht="18">
      <c r="A108" s="50">
        <v>43532</v>
      </c>
      <c r="B108" s="142">
        <v>43</v>
      </c>
      <c r="C108" s="58" t="s">
        <v>163</v>
      </c>
      <c r="E108" s="59">
        <v>1.59</v>
      </c>
      <c r="F108" s="107">
        <f t="shared" si="2"/>
        <v>3344.71</v>
      </c>
      <c r="H108" s="50">
        <v>43530</v>
      </c>
      <c r="J108" s="51" t="s">
        <v>64</v>
      </c>
      <c r="K108" s="52">
        <v>220</v>
      </c>
    </row>
    <row r="109" spans="1:11" ht="18">
      <c r="A109" s="50">
        <v>43534</v>
      </c>
      <c r="B109" s="142">
        <v>44</v>
      </c>
      <c r="C109" s="58" t="s">
        <v>68</v>
      </c>
      <c r="E109" s="59">
        <v>114.41</v>
      </c>
      <c r="F109" s="107">
        <f t="shared" si="2"/>
        <v>3230.3</v>
      </c>
      <c r="H109" s="50">
        <v>43531</v>
      </c>
      <c r="J109" s="51" t="s">
        <v>64</v>
      </c>
      <c r="K109" s="52">
        <v>100</v>
      </c>
    </row>
    <row r="110" spans="1:12" ht="18">
      <c r="A110" s="50">
        <v>43535</v>
      </c>
      <c r="B110" s="142">
        <v>45</v>
      </c>
      <c r="C110" s="58" t="s">
        <v>164</v>
      </c>
      <c r="E110" s="59">
        <v>3.5</v>
      </c>
      <c r="F110" s="107">
        <f t="shared" si="2"/>
        <v>3226.8</v>
      </c>
      <c r="H110" s="50">
        <v>43531</v>
      </c>
      <c r="J110" s="51" t="s">
        <v>155</v>
      </c>
      <c r="L110" s="52">
        <v>8.33</v>
      </c>
    </row>
    <row r="111" spans="1:13" ht="18">
      <c r="A111" s="50">
        <v>43535</v>
      </c>
      <c r="B111" s="142">
        <v>46</v>
      </c>
      <c r="C111" s="58" t="s">
        <v>165</v>
      </c>
      <c r="E111" s="59">
        <v>9</v>
      </c>
      <c r="F111" s="107">
        <f t="shared" si="2"/>
        <v>3217.8</v>
      </c>
      <c r="H111" s="50">
        <v>43532</v>
      </c>
      <c r="I111" s="49">
        <v>42</v>
      </c>
      <c r="J111" s="58" t="s">
        <v>555</v>
      </c>
      <c r="K111" s="76"/>
      <c r="L111" s="76">
        <v>86.75</v>
      </c>
      <c r="M111" s="79"/>
    </row>
    <row r="112" spans="1:12" ht="18">
      <c r="A112" s="50">
        <v>43535</v>
      </c>
      <c r="B112" s="49" t="s">
        <v>179</v>
      </c>
      <c r="C112" s="58" t="s">
        <v>40</v>
      </c>
      <c r="D112" s="59">
        <v>326</v>
      </c>
      <c r="F112" s="107">
        <f t="shared" si="2"/>
        <v>3543.8</v>
      </c>
      <c r="H112" s="50">
        <v>43532</v>
      </c>
      <c r="J112" s="51" t="s">
        <v>156</v>
      </c>
      <c r="L112" s="52">
        <v>1</v>
      </c>
    </row>
    <row r="113" spans="1:12" ht="18">
      <c r="A113" s="50">
        <v>43536</v>
      </c>
      <c r="B113" s="49" t="s">
        <v>180</v>
      </c>
      <c r="C113" s="58" t="s">
        <v>40</v>
      </c>
      <c r="D113" s="59">
        <v>310</v>
      </c>
      <c r="F113" s="107">
        <f t="shared" si="2"/>
        <v>3853.8</v>
      </c>
      <c r="H113" s="50">
        <v>43535</v>
      </c>
      <c r="J113" s="51" t="s">
        <v>46</v>
      </c>
      <c r="K113" s="76"/>
      <c r="L113" s="76">
        <v>3.05</v>
      </c>
    </row>
    <row r="114" spans="1:12" ht="18">
      <c r="A114" s="50">
        <v>43536</v>
      </c>
      <c r="B114" s="142">
        <v>48</v>
      </c>
      <c r="C114" s="58" t="s">
        <v>51</v>
      </c>
      <c r="E114" s="59">
        <v>80</v>
      </c>
      <c r="F114" s="107">
        <f t="shared" si="2"/>
        <v>3773.8</v>
      </c>
      <c r="H114" s="50">
        <v>43535</v>
      </c>
      <c r="J114" s="51" t="s">
        <v>64</v>
      </c>
      <c r="K114" s="76">
        <v>110</v>
      </c>
      <c r="L114" s="76"/>
    </row>
    <row r="115" spans="1:12" ht="18">
      <c r="A115" s="50">
        <v>43537</v>
      </c>
      <c r="B115" s="49" t="s">
        <v>181</v>
      </c>
      <c r="C115" s="58" t="s">
        <v>40</v>
      </c>
      <c r="D115" s="59">
        <v>100</v>
      </c>
      <c r="F115" s="107">
        <f t="shared" si="2"/>
        <v>3873.8</v>
      </c>
      <c r="H115" s="50">
        <v>43535</v>
      </c>
      <c r="J115" s="51" t="s">
        <v>64</v>
      </c>
      <c r="K115" s="76">
        <v>110</v>
      </c>
      <c r="L115" s="76"/>
    </row>
    <row r="116" spans="1:12" ht="18">
      <c r="A116" s="50">
        <v>43538</v>
      </c>
      <c r="B116" s="49" t="s">
        <v>182</v>
      </c>
      <c r="C116" s="58" t="s">
        <v>40</v>
      </c>
      <c r="D116" s="59">
        <v>30</v>
      </c>
      <c r="F116" s="107">
        <f t="shared" si="2"/>
        <v>3903.8</v>
      </c>
      <c r="H116" s="50">
        <v>43536</v>
      </c>
      <c r="J116" s="51" t="s">
        <v>64</v>
      </c>
      <c r="K116" s="76">
        <v>300</v>
      </c>
      <c r="L116" s="76"/>
    </row>
    <row r="117" spans="1:12" ht="18">
      <c r="A117" s="50">
        <v>43539</v>
      </c>
      <c r="B117" s="49" t="s">
        <v>183</v>
      </c>
      <c r="C117" s="58" t="s">
        <v>40</v>
      </c>
      <c r="D117" s="59">
        <v>107.5</v>
      </c>
      <c r="F117" s="107">
        <f t="shared" si="2"/>
        <v>4011.3</v>
      </c>
      <c r="H117" s="50">
        <v>43536</v>
      </c>
      <c r="I117" s="49">
        <v>47</v>
      </c>
      <c r="J117" s="51" t="s">
        <v>157</v>
      </c>
      <c r="K117" s="76"/>
      <c r="L117" s="76">
        <v>180</v>
      </c>
    </row>
    <row r="118" spans="1:12" ht="18">
      <c r="A118" s="50">
        <v>43539</v>
      </c>
      <c r="B118" s="142">
        <v>52</v>
      </c>
      <c r="C118" s="58" t="s">
        <v>166</v>
      </c>
      <c r="E118" s="59">
        <v>45</v>
      </c>
      <c r="F118" s="107">
        <f t="shared" si="2"/>
        <v>3966.3</v>
      </c>
      <c r="H118" s="50">
        <v>43537</v>
      </c>
      <c r="I118" s="49">
        <v>49</v>
      </c>
      <c r="J118" s="51" t="s">
        <v>158</v>
      </c>
      <c r="K118" s="76"/>
      <c r="L118" s="76">
        <v>921.67</v>
      </c>
    </row>
    <row r="119" spans="1:12" ht="18">
      <c r="A119" s="50">
        <v>43539</v>
      </c>
      <c r="B119" s="51"/>
      <c r="C119" s="58" t="s">
        <v>45</v>
      </c>
      <c r="E119" s="59">
        <v>730</v>
      </c>
      <c r="F119" s="107">
        <f t="shared" si="2"/>
        <v>3236.3</v>
      </c>
      <c r="H119" s="50">
        <v>43537</v>
      </c>
      <c r="J119" s="51" t="s">
        <v>76</v>
      </c>
      <c r="K119" s="76"/>
      <c r="L119" s="76">
        <v>1</v>
      </c>
    </row>
    <row r="120" spans="1:12" ht="18">
      <c r="A120" s="50">
        <v>43542</v>
      </c>
      <c r="B120" s="49" t="s">
        <v>184</v>
      </c>
      <c r="C120" s="58" t="s">
        <v>40</v>
      </c>
      <c r="D120" s="59">
        <v>400</v>
      </c>
      <c r="F120" s="107">
        <f t="shared" si="2"/>
        <v>3636.3</v>
      </c>
      <c r="H120" s="50">
        <v>43538</v>
      </c>
      <c r="I120" s="49">
        <v>50</v>
      </c>
      <c r="J120" s="51" t="s">
        <v>159</v>
      </c>
      <c r="K120" s="76"/>
      <c r="L120" s="76">
        <v>3.18</v>
      </c>
    </row>
    <row r="121" spans="1:12" ht="18">
      <c r="A121" s="50">
        <v>43543</v>
      </c>
      <c r="B121" s="49" t="s">
        <v>185</v>
      </c>
      <c r="C121" s="58" t="s">
        <v>40</v>
      </c>
      <c r="D121" s="59">
        <v>195</v>
      </c>
      <c r="F121" s="107">
        <f t="shared" si="2"/>
        <v>3831.3</v>
      </c>
      <c r="H121" s="50">
        <v>43538</v>
      </c>
      <c r="J121" s="51" t="s">
        <v>42</v>
      </c>
      <c r="K121" s="76"/>
      <c r="L121" s="76">
        <v>1</v>
      </c>
    </row>
    <row r="122" spans="1:12" ht="18">
      <c r="A122" s="50">
        <v>43544</v>
      </c>
      <c r="B122" s="49" t="s">
        <v>186</v>
      </c>
      <c r="C122" s="58" t="s">
        <v>40</v>
      </c>
      <c r="D122" s="59">
        <v>30</v>
      </c>
      <c r="F122" s="107">
        <f t="shared" si="2"/>
        <v>3861.3</v>
      </c>
      <c r="H122" s="50">
        <v>43539</v>
      </c>
      <c r="J122" s="51" t="s">
        <v>127</v>
      </c>
      <c r="K122" s="76">
        <v>730</v>
      </c>
      <c r="L122" s="76"/>
    </row>
    <row r="123" spans="1:12" ht="18">
      <c r="A123" s="50">
        <v>43544</v>
      </c>
      <c r="B123" s="142">
        <v>53</v>
      </c>
      <c r="C123" s="58" t="s">
        <v>83</v>
      </c>
      <c r="E123" s="59">
        <v>310</v>
      </c>
      <c r="F123" s="107">
        <f t="shared" si="2"/>
        <v>3551.3</v>
      </c>
      <c r="H123" s="50">
        <v>43539</v>
      </c>
      <c r="J123" s="51" t="s">
        <v>64</v>
      </c>
      <c r="K123" s="76">
        <v>220</v>
      </c>
      <c r="L123" s="76"/>
    </row>
    <row r="124" spans="1:13" ht="18">
      <c r="A124" s="50">
        <v>43545</v>
      </c>
      <c r="B124" s="49" t="s">
        <v>187</v>
      </c>
      <c r="C124" s="58" t="s">
        <v>40</v>
      </c>
      <c r="D124" s="59">
        <v>277.5</v>
      </c>
      <c r="F124" s="107">
        <f t="shared" si="2"/>
        <v>3828.8</v>
      </c>
      <c r="H124" s="50">
        <v>43539</v>
      </c>
      <c r="J124" s="51" t="s">
        <v>62</v>
      </c>
      <c r="K124" s="76"/>
      <c r="L124" s="76">
        <v>179</v>
      </c>
      <c r="M124" s="49" t="s">
        <v>452</v>
      </c>
    </row>
    <row r="125" spans="1:12" ht="18">
      <c r="A125" s="50">
        <v>43546</v>
      </c>
      <c r="B125" s="49" t="s">
        <v>188</v>
      </c>
      <c r="C125" s="58" t="s">
        <v>40</v>
      </c>
      <c r="D125" s="59">
        <v>127.59</v>
      </c>
      <c r="F125" s="107">
        <f t="shared" si="2"/>
        <v>3956.3900000000003</v>
      </c>
      <c r="H125" s="50">
        <v>43539</v>
      </c>
      <c r="J125" s="51" t="s">
        <v>160</v>
      </c>
      <c r="K125" s="76"/>
      <c r="L125" s="76">
        <v>2.85</v>
      </c>
    </row>
    <row r="126" spans="1:12" ht="18">
      <c r="A126" s="50">
        <v>43546</v>
      </c>
      <c r="B126" s="142">
        <v>54</v>
      </c>
      <c r="C126" s="58" t="s">
        <v>166</v>
      </c>
      <c r="E126" s="59">
        <v>5</v>
      </c>
      <c r="F126" s="107">
        <f t="shared" si="2"/>
        <v>3951.3900000000003</v>
      </c>
      <c r="H126" s="50">
        <v>43543</v>
      </c>
      <c r="J126" s="51" t="s">
        <v>64</v>
      </c>
      <c r="K126" s="76">
        <v>100</v>
      </c>
      <c r="L126" s="76"/>
    </row>
    <row r="127" spans="1:12" ht="18">
      <c r="A127" s="50">
        <v>43547</v>
      </c>
      <c r="B127" s="142">
        <v>55</v>
      </c>
      <c r="C127" s="58" t="s">
        <v>68</v>
      </c>
      <c r="E127" s="59">
        <v>53.62</v>
      </c>
      <c r="F127" s="107">
        <f t="shared" si="2"/>
        <v>3897.7700000000004</v>
      </c>
      <c r="H127" s="50">
        <v>43543</v>
      </c>
      <c r="J127" s="51" t="s">
        <v>64</v>
      </c>
      <c r="K127" s="76">
        <v>110</v>
      </c>
      <c r="L127" s="76"/>
    </row>
    <row r="128" spans="1:12" ht="18">
      <c r="A128" s="50">
        <v>43549</v>
      </c>
      <c r="B128" s="51" t="s">
        <v>189</v>
      </c>
      <c r="C128" s="58" t="s">
        <v>40</v>
      </c>
      <c r="D128" s="59">
        <v>210</v>
      </c>
      <c r="F128" s="107">
        <f t="shared" si="2"/>
        <v>4107.77</v>
      </c>
      <c r="H128" s="50">
        <v>43543</v>
      </c>
      <c r="J128" s="51" t="s">
        <v>64</v>
      </c>
      <c r="K128" s="76">
        <v>100</v>
      </c>
      <c r="L128" s="76"/>
    </row>
    <row r="129" spans="1:12" ht="18">
      <c r="A129" s="78">
        <v>43550</v>
      </c>
      <c r="B129" s="79" t="s">
        <v>190</v>
      </c>
      <c r="C129" s="58" t="s">
        <v>40</v>
      </c>
      <c r="D129" s="59">
        <v>272.5</v>
      </c>
      <c r="F129" s="107">
        <f t="shared" si="2"/>
        <v>4380.27</v>
      </c>
      <c r="H129" s="50">
        <v>43545</v>
      </c>
      <c r="J129" s="51" t="s">
        <v>64</v>
      </c>
      <c r="K129" s="76">
        <v>120</v>
      </c>
      <c r="L129" s="76"/>
    </row>
    <row r="130" spans="1:12" ht="18">
      <c r="A130" s="78">
        <v>43552</v>
      </c>
      <c r="B130" s="58" t="s">
        <v>191</v>
      </c>
      <c r="C130" s="58" t="s">
        <v>40</v>
      </c>
      <c r="D130" s="59">
        <v>360</v>
      </c>
      <c r="F130" s="106">
        <f t="shared" si="2"/>
        <v>4740.27</v>
      </c>
      <c r="H130" s="50">
        <v>43545</v>
      </c>
      <c r="J130" s="51" t="s">
        <v>64</v>
      </c>
      <c r="K130" s="76">
        <v>150</v>
      </c>
      <c r="L130" s="76"/>
    </row>
    <row r="131" spans="1:12" ht="18">
      <c r="A131" s="50">
        <v>43553</v>
      </c>
      <c r="B131" s="51" t="s">
        <v>192</v>
      </c>
      <c r="C131" s="58" t="s">
        <v>40</v>
      </c>
      <c r="D131" s="59">
        <v>75</v>
      </c>
      <c r="F131" s="106">
        <f t="shared" si="2"/>
        <v>4815.27</v>
      </c>
      <c r="H131" s="50">
        <v>43549</v>
      </c>
      <c r="I131" s="49">
        <v>56</v>
      </c>
      <c r="J131" s="51" t="s">
        <v>286</v>
      </c>
      <c r="K131" s="76"/>
      <c r="L131" s="76">
        <v>46.57</v>
      </c>
    </row>
    <row r="132" spans="1:12" ht="18">
      <c r="A132" s="50">
        <v>43553</v>
      </c>
      <c r="B132" s="142">
        <v>57</v>
      </c>
      <c r="C132" s="58" t="s">
        <v>563</v>
      </c>
      <c r="E132" s="59">
        <v>168.56</v>
      </c>
      <c r="F132" s="106">
        <f t="shared" si="2"/>
        <v>4646.71</v>
      </c>
      <c r="H132" s="50">
        <v>43549</v>
      </c>
      <c r="J132" s="51" t="s">
        <v>42</v>
      </c>
      <c r="K132" s="76"/>
      <c r="L132" s="76">
        <v>1</v>
      </c>
    </row>
    <row r="133" spans="1:12" ht="18">
      <c r="A133" s="50">
        <v>43553</v>
      </c>
      <c r="B133" s="142">
        <v>58</v>
      </c>
      <c r="C133" s="58" t="s">
        <v>563</v>
      </c>
      <c r="E133" s="59">
        <v>297.36</v>
      </c>
      <c r="F133" s="106">
        <f t="shared" si="2"/>
        <v>4349.35</v>
      </c>
      <c r="H133" s="50">
        <v>43553</v>
      </c>
      <c r="J133" s="51" t="s">
        <v>64</v>
      </c>
      <c r="K133" s="76">
        <v>15</v>
      </c>
      <c r="L133" s="76"/>
    </row>
    <row r="134" spans="1:12" ht="18">
      <c r="A134" s="50">
        <v>43553</v>
      </c>
      <c r="B134" s="142">
        <v>59</v>
      </c>
      <c r="C134" s="58" t="s">
        <v>563</v>
      </c>
      <c r="E134" s="59">
        <v>601.8</v>
      </c>
      <c r="F134" s="106">
        <f t="shared" si="2"/>
        <v>3747.55</v>
      </c>
      <c r="H134" s="50">
        <v>43553</v>
      </c>
      <c r="J134" s="51" t="s">
        <v>64</v>
      </c>
      <c r="K134" s="76">
        <v>70</v>
      </c>
      <c r="L134" s="76"/>
    </row>
    <row r="135" spans="1:11" ht="18">
      <c r="A135" s="50">
        <v>43553</v>
      </c>
      <c r="B135" s="142">
        <v>60</v>
      </c>
      <c r="C135" s="58" t="s">
        <v>564</v>
      </c>
      <c r="E135" s="59">
        <v>408</v>
      </c>
      <c r="F135" s="106">
        <f t="shared" si="2"/>
        <v>3339.55</v>
      </c>
      <c r="H135" s="50">
        <v>43553</v>
      </c>
      <c r="J135" s="51" t="s">
        <v>64</v>
      </c>
      <c r="K135" s="52">
        <v>70</v>
      </c>
    </row>
    <row r="136" spans="1:12" ht="18">
      <c r="A136" s="50">
        <v>43553</v>
      </c>
      <c r="B136" s="142">
        <v>61</v>
      </c>
      <c r="C136" s="58" t="s">
        <v>564</v>
      </c>
      <c r="E136" s="59">
        <v>211.2</v>
      </c>
      <c r="F136" s="106">
        <f t="shared" si="2"/>
        <v>3128.3500000000004</v>
      </c>
      <c r="H136" s="50">
        <v>43553</v>
      </c>
      <c r="J136" s="51" t="s">
        <v>64</v>
      </c>
      <c r="K136" s="73">
        <v>70</v>
      </c>
      <c r="L136" s="73"/>
    </row>
    <row r="137" spans="2:12" ht="18">
      <c r="B137" s="51"/>
      <c r="F137" s="106"/>
      <c r="K137" s="73"/>
      <c r="L137" s="73"/>
    </row>
    <row r="138" spans="2:12" ht="18">
      <c r="B138" s="51"/>
      <c r="F138" s="106"/>
      <c r="K138" s="73"/>
      <c r="L138" s="73"/>
    </row>
    <row r="139" spans="2:12" ht="18">
      <c r="B139" s="51"/>
      <c r="F139" s="106"/>
      <c r="K139" s="73"/>
      <c r="L139" s="73"/>
    </row>
    <row r="140" spans="2:12" ht="18.75" thickBot="1">
      <c r="B140" s="51"/>
      <c r="F140" s="107"/>
      <c r="K140" s="73"/>
      <c r="L140" s="73"/>
    </row>
    <row r="141" spans="1:12" ht="18.75" thickBot="1">
      <c r="A141" s="68"/>
      <c r="B141" s="69"/>
      <c r="C141" s="55" t="s">
        <v>9</v>
      </c>
      <c r="D141" s="70">
        <f>SUM(D97:D140)</f>
        <v>6247.72</v>
      </c>
      <c r="E141" s="70">
        <f>SUM(E97:E140)</f>
        <v>3119.37</v>
      </c>
      <c r="K141" s="70">
        <f>SUM(K96:K139)</f>
        <v>6983.8</v>
      </c>
      <c r="L141" s="70">
        <f>SUM(L96:L139)</f>
        <v>6526.4800000000005</v>
      </c>
    </row>
    <row r="142" spans="1:12" ht="18.75" thickBot="1">
      <c r="A142" s="68"/>
      <c r="B142" s="69"/>
      <c r="C142" s="55" t="s">
        <v>85</v>
      </c>
      <c r="D142" s="70">
        <f>D141-E141</f>
        <v>3128.3500000000004</v>
      </c>
      <c r="K142" s="80">
        <f>K141-L141</f>
        <v>457.3199999999997</v>
      </c>
      <c r="L142" s="59" t="s">
        <v>75</v>
      </c>
    </row>
    <row r="143" spans="1:3" ht="18">
      <c r="A143" s="78"/>
      <c r="B143" s="79"/>
      <c r="C143" s="55"/>
    </row>
    <row r="144" spans="1:3" ht="18">
      <c r="A144" s="78"/>
      <c r="B144" s="79"/>
      <c r="C144" s="55"/>
    </row>
    <row r="145" spans="1:3" ht="18">
      <c r="A145" s="78"/>
      <c r="B145" s="79"/>
      <c r="C145" s="55"/>
    </row>
    <row r="146" spans="2:6" ht="18">
      <c r="B146" s="51"/>
      <c r="F146" s="107"/>
    </row>
    <row r="147" spans="1:8" ht="18">
      <c r="A147" s="11" t="s">
        <v>14</v>
      </c>
      <c r="B147" s="51"/>
      <c r="F147" s="107"/>
      <c r="H147" s="12" t="s">
        <v>14</v>
      </c>
    </row>
    <row r="148" spans="1:12" ht="18">
      <c r="A148" s="11"/>
      <c r="B148" s="51"/>
      <c r="F148" s="107"/>
      <c r="H148" s="53"/>
      <c r="I148" s="54"/>
      <c r="J148" s="60" t="s">
        <v>55</v>
      </c>
      <c r="K148" s="57"/>
      <c r="L148" s="57"/>
    </row>
    <row r="149" spans="1:12" s="54" customFormat="1" ht="24" customHeight="1">
      <c r="A149" s="12" t="s">
        <v>2</v>
      </c>
      <c r="B149" s="54" t="s">
        <v>3</v>
      </c>
      <c r="C149" s="55" t="s">
        <v>4</v>
      </c>
      <c r="D149" s="56" t="s">
        <v>5</v>
      </c>
      <c r="E149" s="56" t="s">
        <v>6</v>
      </c>
      <c r="F149" s="105"/>
      <c r="H149" s="53" t="s">
        <v>2</v>
      </c>
      <c r="I149" s="54" t="s">
        <v>54</v>
      </c>
      <c r="J149" s="60" t="s">
        <v>4</v>
      </c>
      <c r="K149" s="57" t="s">
        <v>5</v>
      </c>
      <c r="L149" s="57" t="s">
        <v>6</v>
      </c>
    </row>
    <row r="150" spans="1:12" s="54" customFormat="1" ht="12.75" customHeight="1" thickBot="1">
      <c r="A150" s="12"/>
      <c r="C150" s="55"/>
      <c r="D150" s="56"/>
      <c r="E150" s="56"/>
      <c r="F150" s="105"/>
      <c r="H150" s="53"/>
      <c r="J150" s="60"/>
      <c r="K150" s="57"/>
      <c r="L150" s="57"/>
    </row>
    <row r="151" spans="3:11" ht="18.75" thickBot="1">
      <c r="C151" s="58" t="s">
        <v>8</v>
      </c>
      <c r="D151" s="70">
        <f>D142</f>
        <v>3128.3500000000004</v>
      </c>
      <c r="F151" s="107">
        <f>D151</f>
        <v>3128.3500000000004</v>
      </c>
      <c r="J151" s="51" t="s">
        <v>65</v>
      </c>
      <c r="K151" s="52">
        <f>K142</f>
        <v>457.3199999999997</v>
      </c>
    </row>
    <row r="152" spans="1:11" ht="18">
      <c r="A152" s="50">
        <v>43556</v>
      </c>
      <c r="B152" s="49" t="s">
        <v>193</v>
      </c>
      <c r="C152" s="58" t="s">
        <v>64</v>
      </c>
      <c r="D152" s="59">
        <v>350</v>
      </c>
      <c r="F152" s="106">
        <f aca="true" t="shared" si="3" ref="F152:F181">F151+D152-E152</f>
        <v>3478.3500000000004</v>
      </c>
      <c r="H152" s="50">
        <v>43556</v>
      </c>
      <c r="J152" s="51" t="s">
        <v>40</v>
      </c>
      <c r="K152" s="52">
        <v>75</v>
      </c>
    </row>
    <row r="153" spans="1:12" ht="18">
      <c r="A153" s="50">
        <v>43557</v>
      </c>
      <c r="B153" s="49">
        <v>62</v>
      </c>
      <c r="C153" s="58" t="s">
        <v>56</v>
      </c>
      <c r="E153" s="59">
        <v>15</v>
      </c>
      <c r="F153" s="106">
        <f t="shared" si="3"/>
        <v>3463.3500000000004</v>
      </c>
      <c r="H153" s="50">
        <v>43557</v>
      </c>
      <c r="J153" s="51" t="s">
        <v>46</v>
      </c>
      <c r="L153" s="52">
        <v>3.05</v>
      </c>
    </row>
    <row r="154" spans="1:11" ht="18">
      <c r="A154" s="50">
        <v>43557</v>
      </c>
      <c r="B154" s="49" t="s">
        <v>194</v>
      </c>
      <c r="C154" s="58" t="s">
        <v>64</v>
      </c>
      <c r="D154" s="59">
        <v>270</v>
      </c>
      <c r="F154" s="106">
        <f t="shared" si="3"/>
        <v>3733.3500000000004</v>
      </c>
      <c r="H154" s="50">
        <v>43557</v>
      </c>
      <c r="J154" s="51" t="s">
        <v>40</v>
      </c>
      <c r="K154" s="52">
        <v>110</v>
      </c>
    </row>
    <row r="155" spans="1:11" ht="18">
      <c r="A155" s="50">
        <v>43558</v>
      </c>
      <c r="B155" s="49" t="s">
        <v>195</v>
      </c>
      <c r="C155" s="58" t="s">
        <v>64</v>
      </c>
      <c r="D155" s="59">
        <v>710.5</v>
      </c>
      <c r="F155" s="106">
        <f t="shared" si="3"/>
        <v>4443.85</v>
      </c>
      <c r="H155" s="50">
        <v>43557</v>
      </c>
      <c r="J155" s="51" t="s">
        <v>40</v>
      </c>
      <c r="K155" s="52">
        <v>150</v>
      </c>
    </row>
    <row r="156" spans="1:11" ht="18">
      <c r="A156" s="50">
        <v>43559</v>
      </c>
      <c r="B156" s="49" t="s">
        <v>196</v>
      </c>
      <c r="C156" s="58" t="s">
        <v>64</v>
      </c>
      <c r="D156" s="59">
        <v>160</v>
      </c>
      <c r="F156" s="106">
        <f t="shared" si="3"/>
        <v>4603.85</v>
      </c>
      <c r="H156" s="50">
        <v>43557</v>
      </c>
      <c r="J156" s="51" t="s">
        <v>40</v>
      </c>
      <c r="K156" s="52">
        <v>220</v>
      </c>
    </row>
    <row r="157" spans="1:11" ht="18">
      <c r="A157" s="50">
        <v>43560</v>
      </c>
      <c r="B157" s="49" t="s">
        <v>197</v>
      </c>
      <c r="C157" s="58" t="s">
        <v>64</v>
      </c>
      <c r="D157" s="59">
        <v>357</v>
      </c>
      <c r="F157" s="106">
        <f t="shared" si="3"/>
        <v>4960.85</v>
      </c>
      <c r="H157" s="50">
        <v>43558</v>
      </c>
      <c r="J157" s="51" t="s">
        <v>40</v>
      </c>
      <c r="K157" s="52">
        <v>110</v>
      </c>
    </row>
    <row r="158" spans="1:12" ht="18">
      <c r="A158" s="50">
        <v>43563</v>
      </c>
      <c r="B158" s="49" t="s">
        <v>198</v>
      </c>
      <c r="C158" s="58" t="s">
        <v>64</v>
      </c>
      <c r="D158" s="59">
        <v>242.5</v>
      </c>
      <c r="F158" s="106">
        <f t="shared" si="3"/>
        <v>5203.35</v>
      </c>
      <c r="H158" s="50">
        <v>43560</v>
      </c>
      <c r="I158" s="49">
        <v>63</v>
      </c>
      <c r="J158" s="51" t="s">
        <v>212</v>
      </c>
      <c r="L158" s="76">
        <v>921.67</v>
      </c>
    </row>
    <row r="159" spans="1:12" ht="18">
      <c r="A159" s="50">
        <v>43564</v>
      </c>
      <c r="B159" s="49" t="s">
        <v>199</v>
      </c>
      <c r="C159" s="58" t="s">
        <v>64</v>
      </c>
      <c r="D159" s="59">
        <v>205</v>
      </c>
      <c r="F159" s="106">
        <f t="shared" si="3"/>
        <v>5408.35</v>
      </c>
      <c r="H159" s="50">
        <v>43560</v>
      </c>
      <c r="J159" s="51" t="s">
        <v>76</v>
      </c>
      <c r="L159" s="76">
        <v>1</v>
      </c>
    </row>
    <row r="160" spans="1:12" ht="18">
      <c r="A160" s="50">
        <v>43565</v>
      </c>
      <c r="B160" s="49" t="s">
        <v>200</v>
      </c>
      <c r="C160" s="58" t="s">
        <v>64</v>
      </c>
      <c r="D160" s="59">
        <v>80</v>
      </c>
      <c r="F160" s="106">
        <f t="shared" si="3"/>
        <v>5488.35</v>
      </c>
      <c r="H160" s="50">
        <v>43560</v>
      </c>
      <c r="I160" s="49">
        <v>64</v>
      </c>
      <c r="J160" s="51" t="s">
        <v>581</v>
      </c>
      <c r="L160" s="76">
        <v>79.26</v>
      </c>
    </row>
    <row r="161" spans="1:12" ht="18">
      <c r="A161" s="50">
        <v>43565</v>
      </c>
      <c r="B161" s="49">
        <v>65</v>
      </c>
      <c r="C161" s="58" t="s">
        <v>56</v>
      </c>
      <c r="E161" s="59">
        <v>36</v>
      </c>
      <c r="F161" s="106">
        <f t="shared" si="3"/>
        <v>5452.35</v>
      </c>
      <c r="H161" s="50">
        <v>43560</v>
      </c>
      <c r="J161" s="51" t="s">
        <v>42</v>
      </c>
      <c r="L161" s="76">
        <v>1</v>
      </c>
    </row>
    <row r="162" spans="1:11" ht="18">
      <c r="A162" s="50">
        <v>43566</v>
      </c>
      <c r="C162" s="58" t="s">
        <v>45</v>
      </c>
      <c r="E162" s="59">
        <v>195</v>
      </c>
      <c r="F162" s="106">
        <f t="shared" si="3"/>
        <v>5257.35</v>
      </c>
      <c r="H162" s="50">
        <v>43563</v>
      </c>
      <c r="J162" s="51" t="s">
        <v>40</v>
      </c>
      <c r="K162" s="52">
        <v>110</v>
      </c>
    </row>
    <row r="163" spans="1:11" ht="18">
      <c r="A163" s="50">
        <v>43566</v>
      </c>
      <c r="B163" s="49" t="s">
        <v>201</v>
      </c>
      <c r="C163" s="58" t="s">
        <v>64</v>
      </c>
      <c r="D163" s="59">
        <v>497.5</v>
      </c>
      <c r="F163" s="106">
        <f t="shared" si="3"/>
        <v>5754.85</v>
      </c>
      <c r="H163" s="50">
        <v>43563</v>
      </c>
      <c r="J163" s="51" t="s">
        <v>40</v>
      </c>
      <c r="K163" s="52">
        <v>110</v>
      </c>
    </row>
    <row r="164" spans="1:12" ht="18">
      <c r="A164" s="50">
        <v>43567</v>
      </c>
      <c r="B164" s="49">
        <v>67</v>
      </c>
      <c r="C164" s="58" t="s">
        <v>202</v>
      </c>
      <c r="E164" s="59">
        <v>17</v>
      </c>
      <c r="F164" s="106">
        <f t="shared" si="3"/>
        <v>5737.85</v>
      </c>
      <c r="H164" s="50">
        <v>43563</v>
      </c>
      <c r="J164" s="51" t="s">
        <v>79</v>
      </c>
      <c r="L164" s="52">
        <v>28.37</v>
      </c>
    </row>
    <row r="165" spans="1:12" ht="18">
      <c r="A165" s="50">
        <v>43567</v>
      </c>
      <c r="B165" s="49" t="s">
        <v>203</v>
      </c>
      <c r="C165" s="58" t="s">
        <v>64</v>
      </c>
      <c r="D165" s="59">
        <v>75</v>
      </c>
      <c r="F165" s="106">
        <f t="shared" si="3"/>
        <v>5812.85</v>
      </c>
      <c r="H165" s="50">
        <v>43563</v>
      </c>
      <c r="J165" s="51" t="s">
        <v>47</v>
      </c>
      <c r="L165" s="52">
        <v>8.33</v>
      </c>
    </row>
    <row r="166" spans="1:11" ht="18">
      <c r="A166" s="50">
        <v>43567</v>
      </c>
      <c r="B166" s="49">
        <v>68</v>
      </c>
      <c r="C166" s="58" t="s">
        <v>224</v>
      </c>
      <c r="E166" s="59">
        <v>16.84</v>
      </c>
      <c r="F166" s="106">
        <f t="shared" si="3"/>
        <v>5796.01</v>
      </c>
      <c r="H166" s="50">
        <v>43564</v>
      </c>
      <c r="J166" s="51" t="s">
        <v>40</v>
      </c>
      <c r="K166" s="52">
        <v>70</v>
      </c>
    </row>
    <row r="167" spans="1:11" ht="18">
      <c r="A167" s="50">
        <v>43570</v>
      </c>
      <c r="B167" s="49" t="s">
        <v>204</v>
      </c>
      <c r="C167" s="58" t="s">
        <v>64</v>
      </c>
      <c r="D167" s="59">
        <v>467.5</v>
      </c>
      <c r="F167" s="106">
        <f t="shared" si="3"/>
        <v>6263.51</v>
      </c>
      <c r="H167" s="50">
        <v>43565</v>
      </c>
      <c r="J167" s="51" t="s">
        <v>40</v>
      </c>
      <c r="K167" s="52">
        <v>120</v>
      </c>
    </row>
    <row r="168" spans="1:12" ht="18">
      <c r="A168" s="50">
        <v>43571</v>
      </c>
      <c r="B168" s="49" t="s">
        <v>67</v>
      </c>
      <c r="C168" s="58" t="s">
        <v>64</v>
      </c>
      <c r="D168" s="59">
        <v>120</v>
      </c>
      <c r="F168" s="106">
        <f t="shared" si="3"/>
        <v>6383.51</v>
      </c>
      <c r="H168" s="50">
        <v>43565</v>
      </c>
      <c r="I168" s="49">
        <v>66</v>
      </c>
      <c r="J168" s="51" t="s">
        <v>465</v>
      </c>
      <c r="L168" s="76">
        <v>196.03</v>
      </c>
    </row>
    <row r="169" spans="1:12" ht="18">
      <c r="A169" s="50">
        <v>43571</v>
      </c>
      <c r="B169" s="49">
        <v>69</v>
      </c>
      <c r="C169" s="58" t="s">
        <v>51</v>
      </c>
      <c r="E169" s="59">
        <v>80</v>
      </c>
      <c r="F169" s="106">
        <f t="shared" si="3"/>
        <v>6303.51</v>
      </c>
      <c r="H169" s="50">
        <v>43565</v>
      </c>
      <c r="J169" s="51" t="s">
        <v>42</v>
      </c>
      <c r="L169" s="52">
        <v>1</v>
      </c>
    </row>
    <row r="170" spans="1:12" ht="18">
      <c r="A170" s="50">
        <v>43573</v>
      </c>
      <c r="B170" s="49" t="s">
        <v>205</v>
      </c>
      <c r="C170" s="58" t="s">
        <v>64</v>
      </c>
      <c r="D170" s="59">
        <v>135</v>
      </c>
      <c r="F170" s="106">
        <f t="shared" si="3"/>
        <v>6438.51</v>
      </c>
      <c r="H170" s="50">
        <v>43566</v>
      </c>
      <c r="J170" s="51" t="s">
        <v>127</v>
      </c>
      <c r="K170" s="76">
        <v>195</v>
      </c>
      <c r="L170" s="76"/>
    </row>
    <row r="171" spans="1:12" ht="18">
      <c r="A171" s="50">
        <v>43574</v>
      </c>
      <c r="B171" s="49" t="s">
        <v>206</v>
      </c>
      <c r="C171" s="58" t="s">
        <v>64</v>
      </c>
      <c r="D171" s="59">
        <v>90</v>
      </c>
      <c r="F171" s="106">
        <f t="shared" si="3"/>
        <v>6528.51</v>
      </c>
      <c r="H171" s="50">
        <v>43566</v>
      </c>
      <c r="J171" s="51" t="s">
        <v>213</v>
      </c>
      <c r="K171" s="76">
        <v>37.38</v>
      </c>
      <c r="L171" s="76"/>
    </row>
    <row r="172" spans="1:13" ht="18">
      <c r="A172" s="50">
        <v>43574</v>
      </c>
      <c r="B172" s="49">
        <v>70</v>
      </c>
      <c r="C172" s="58" t="s">
        <v>207</v>
      </c>
      <c r="E172" s="59">
        <v>25.9</v>
      </c>
      <c r="F172" s="106">
        <f t="shared" si="3"/>
        <v>6502.610000000001</v>
      </c>
      <c r="H172" s="50">
        <v>43567</v>
      </c>
      <c r="J172" s="51" t="s">
        <v>62</v>
      </c>
      <c r="K172" s="76"/>
      <c r="L172" s="76">
        <v>8.99</v>
      </c>
      <c r="M172" s="79"/>
    </row>
    <row r="173" spans="1:12" ht="18">
      <c r="A173" s="50">
        <v>43574</v>
      </c>
      <c r="C173" s="58" t="s">
        <v>45</v>
      </c>
      <c r="E173" s="59">
        <v>620</v>
      </c>
      <c r="F173" s="106">
        <f t="shared" si="3"/>
        <v>5882.610000000001</v>
      </c>
      <c r="H173" s="50">
        <v>43567</v>
      </c>
      <c r="J173" s="51" t="s">
        <v>160</v>
      </c>
      <c r="K173" s="76"/>
      <c r="L173" s="76">
        <v>0.85</v>
      </c>
    </row>
    <row r="174" spans="1:11" ht="18">
      <c r="A174" s="50">
        <v>43578</v>
      </c>
      <c r="B174" s="49" t="s">
        <v>208</v>
      </c>
      <c r="C174" s="58" t="s">
        <v>64</v>
      </c>
      <c r="D174" s="59">
        <v>64</v>
      </c>
      <c r="F174" s="106">
        <f t="shared" si="3"/>
        <v>5946.610000000001</v>
      </c>
      <c r="H174" s="50">
        <v>43574</v>
      </c>
      <c r="J174" s="51" t="s">
        <v>127</v>
      </c>
      <c r="K174" s="76">
        <v>620</v>
      </c>
    </row>
    <row r="175" spans="1:11" ht="18">
      <c r="A175" s="50">
        <v>43579</v>
      </c>
      <c r="B175" s="49" t="s">
        <v>209</v>
      </c>
      <c r="C175" s="58" t="s">
        <v>64</v>
      </c>
      <c r="D175" s="59">
        <v>260</v>
      </c>
      <c r="F175" s="106">
        <f t="shared" si="3"/>
        <v>6206.610000000001</v>
      </c>
      <c r="H175" s="50">
        <v>43578</v>
      </c>
      <c r="J175" s="51" t="s">
        <v>40</v>
      </c>
      <c r="K175" s="52">
        <v>100</v>
      </c>
    </row>
    <row r="176" spans="1:11" ht="18">
      <c r="A176" s="50">
        <v>43584</v>
      </c>
      <c r="B176" s="49" t="s">
        <v>210</v>
      </c>
      <c r="C176" s="58" t="s">
        <v>64</v>
      </c>
      <c r="D176" s="59">
        <v>230</v>
      </c>
      <c r="F176" s="106">
        <f t="shared" si="3"/>
        <v>6436.610000000001</v>
      </c>
      <c r="H176" s="50">
        <v>43579</v>
      </c>
      <c r="J176" s="51" t="s">
        <v>40</v>
      </c>
      <c r="K176" s="52">
        <v>110</v>
      </c>
    </row>
    <row r="177" spans="1:12" ht="18">
      <c r="A177" s="50">
        <v>43585</v>
      </c>
      <c r="B177" s="49" t="s">
        <v>211</v>
      </c>
      <c r="C177" s="58" t="s">
        <v>64</v>
      </c>
      <c r="D177" s="59">
        <v>325</v>
      </c>
      <c r="F177" s="106">
        <f t="shared" si="3"/>
        <v>6761.610000000001</v>
      </c>
      <c r="H177" s="50">
        <v>43581</v>
      </c>
      <c r="I177" s="49">
        <v>71</v>
      </c>
      <c r="J177" s="51" t="s">
        <v>286</v>
      </c>
      <c r="L177" s="76">
        <v>30.61</v>
      </c>
    </row>
    <row r="178" spans="1:13" ht="18">
      <c r="A178" s="50">
        <v>43585</v>
      </c>
      <c r="B178" s="49">
        <v>74</v>
      </c>
      <c r="C178" s="58" t="s">
        <v>566</v>
      </c>
      <c r="E178" s="59">
        <v>168.56</v>
      </c>
      <c r="F178" s="106">
        <f t="shared" si="3"/>
        <v>6593.05</v>
      </c>
      <c r="H178" s="50">
        <v>43581</v>
      </c>
      <c r="J178" s="51" t="s">
        <v>42</v>
      </c>
      <c r="L178" s="76">
        <v>1</v>
      </c>
      <c r="M178" s="79"/>
    </row>
    <row r="179" spans="1:13" ht="18">
      <c r="A179" s="50">
        <v>43585</v>
      </c>
      <c r="B179" s="49">
        <v>75</v>
      </c>
      <c r="C179" s="58" t="s">
        <v>566</v>
      </c>
      <c r="E179" s="59">
        <v>226.56</v>
      </c>
      <c r="F179" s="106">
        <f t="shared" si="3"/>
        <v>6366.49</v>
      </c>
      <c r="H179" s="50">
        <v>43581</v>
      </c>
      <c r="I179" s="49">
        <v>72</v>
      </c>
      <c r="J179" s="51" t="s">
        <v>72</v>
      </c>
      <c r="L179" s="76">
        <v>15.8</v>
      </c>
      <c r="M179" s="79"/>
    </row>
    <row r="180" spans="1:13" ht="18">
      <c r="A180" s="50">
        <v>43585</v>
      </c>
      <c r="B180" s="49">
        <v>76</v>
      </c>
      <c r="C180" s="58" t="s">
        <v>566</v>
      </c>
      <c r="E180" s="59">
        <v>601.8</v>
      </c>
      <c r="F180" s="106">
        <f t="shared" si="3"/>
        <v>5764.69</v>
      </c>
      <c r="H180" s="50">
        <v>43581</v>
      </c>
      <c r="I180" s="49">
        <v>73</v>
      </c>
      <c r="J180" s="51" t="s">
        <v>70</v>
      </c>
      <c r="L180" s="76">
        <v>229.53</v>
      </c>
      <c r="M180" s="79"/>
    </row>
    <row r="181" spans="1:13" ht="18">
      <c r="A181" s="50">
        <v>43585</v>
      </c>
      <c r="B181" s="49">
        <v>77</v>
      </c>
      <c r="C181" s="58" t="s">
        <v>53</v>
      </c>
      <c r="E181" s="59">
        <v>900</v>
      </c>
      <c r="F181" s="106">
        <f t="shared" si="3"/>
        <v>4864.69</v>
      </c>
      <c r="H181" s="50">
        <v>43581</v>
      </c>
      <c r="J181" s="51" t="s">
        <v>42</v>
      </c>
      <c r="L181" s="52">
        <v>2</v>
      </c>
      <c r="M181" s="79"/>
    </row>
    <row r="182" spans="6:11" ht="18">
      <c r="F182" s="106"/>
      <c r="H182" s="50">
        <v>43585</v>
      </c>
      <c r="J182" s="51" t="s">
        <v>40</v>
      </c>
      <c r="K182" s="52">
        <v>70</v>
      </c>
    </row>
    <row r="183" spans="8:12" ht="18">
      <c r="H183" s="49"/>
      <c r="J183" s="49"/>
      <c r="K183" s="49"/>
      <c r="L183" s="49"/>
    </row>
    <row r="184" ht="18">
      <c r="F184" s="107"/>
    </row>
    <row r="185" spans="6:12" ht="18">
      <c r="F185" s="107"/>
      <c r="H185" s="49"/>
      <c r="J185" s="49"/>
      <c r="K185" s="49"/>
      <c r="L185" s="49"/>
    </row>
    <row r="186" ht="18">
      <c r="F186" s="107"/>
    </row>
    <row r="187" ht="18">
      <c r="F187" s="107"/>
    </row>
    <row r="188" spans="2:6" ht="18.75" thickBot="1">
      <c r="B188" s="75"/>
      <c r="F188" s="107"/>
    </row>
    <row r="189" spans="1:12" ht="18.75" thickBot="1">
      <c r="A189" s="82"/>
      <c r="B189" s="69"/>
      <c r="C189" s="55" t="s">
        <v>9</v>
      </c>
      <c r="D189" s="70">
        <f>SUM(D151:D188)</f>
        <v>7767.35</v>
      </c>
      <c r="E189" s="70">
        <f>SUM(E151:E188)</f>
        <v>2902.66</v>
      </c>
      <c r="F189" s="107"/>
      <c r="K189" s="71">
        <f>SUM(K151:K187)</f>
        <v>2664.7</v>
      </c>
      <c r="L189" s="71">
        <f>SUM(L151:L187)</f>
        <v>1528.4899999999996</v>
      </c>
    </row>
    <row r="190" spans="1:12" ht="18.75" thickBot="1">
      <c r="A190" s="82"/>
      <c r="B190" s="69"/>
      <c r="C190" s="55" t="s">
        <v>12</v>
      </c>
      <c r="D190" s="70">
        <f>D189-E189</f>
        <v>4864.6900000000005</v>
      </c>
      <c r="K190" s="83">
        <f>SUM(K189-L189)</f>
        <v>1136.2100000000003</v>
      </c>
      <c r="L190" s="73" t="s">
        <v>75</v>
      </c>
    </row>
    <row r="191" spans="1:6" ht="18">
      <c r="A191" s="78"/>
      <c r="F191" s="107"/>
    </row>
    <row r="192" spans="1:6" ht="18">
      <c r="A192" s="78"/>
      <c r="F192" s="107"/>
    </row>
    <row r="193" spans="1:6" ht="18">
      <c r="A193" s="78"/>
      <c r="F193" s="107"/>
    </row>
    <row r="194" spans="1:8" ht="18">
      <c r="A194" s="11" t="s">
        <v>15</v>
      </c>
      <c r="F194" s="107"/>
      <c r="H194" s="12" t="s">
        <v>15</v>
      </c>
    </row>
    <row r="195" spans="1:6" ht="18">
      <c r="A195" s="11"/>
      <c r="F195" s="107"/>
    </row>
    <row r="196" spans="1:12" ht="18">
      <c r="A196" s="78"/>
      <c r="F196" s="107"/>
      <c r="H196" s="53"/>
      <c r="I196" s="54"/>
      <c r="J196" s="60" t="s">
        <v>55</v>
      </c>
      <c r="K196" s="57"/>
      <c r="L196" s="57"/>
    </row>
    <row r="197" spans="1:12" ht="18">
      <c r="A197" s="50" t="s">
        <v>2</v>
      </c>
      <c r="B197" s="54" t="s">
        <v>3</v>
      </c>
      <c r="C197" s="55" t="s">
        <v>4</v>
      </c>
      <c r="D197" s="56" t="s">
        <v>5</v>
      </c>
      <c r="E197" s="56" t="s">
        <v>6</v>
      </c>
      <c r="F197" s="105"/>
      <c r="H197" s="53" t="s">
        <v>2</v>
      </c>
      <c r="I197" s="54" t="s">
        <v>54</v>
      </c>
      <c r="J197" s="60" t="s">
        <v>4</v>
      </c>
      <c r="K197" s="57" t="s">
        <v>5</v>
      </c>
      <c r="L197" s="57" t="s">
        <v>6</v>
      </c>
    </row>
    <row r="198" spans="2:12" ht="15" customHeight="1" thickBot="1">
      <c r="B198" s="54"/>
      <c r="C198" s="55"/>
      <c r="D198" s="56"/>
      <c r="E198" s="56"/>
      <c r="F198" s="105"/>
      <c r="H198" s="53"/>
      <c r="I198" s="54"/>
      <c r="J198" s="60"/>
      <c r="K198" s="57"/>
      <c r="L198" s="57"/>
    </row>
    <row r="199" spans="1:11" ht="23.25" customHeight="1" thickBot="1">
      <c r="A199" s="11"/>
      <c r="C199" s="58" t="s">
        <v>8</v>
      </c>
      <c r="D199" s="70">
        <f>D190</f>
        <v>4864.6900000000005</v>
      </c>
      <c r="F199" s="107">
        <f>D190</f>
        <v>4864.6900000000005</v>
      </c>
      <c r="J199" s="51" t="s">
        <v>65</v>
      </c>
      <c r="K199" s="52">
        <f>K190</f>
        <v>1136.2100000000003</v>
      </c>
    </row>
    <row r="200" spans="1:12" ht="18">
      <c r="A200" s="50">
        <v>43587</v>
      </c>
      <c r="B200" s="49" t="s">
        <v>221</v>
      </c>
      <c r="C200" s="58" t="s">
        <v>64</v>
      </c>
      <c r="D200" s="59">
        <v>250</v>
      </c>
      <c r="F200" s="107">
        <f aca="true" t="shared" si="4" ref="F200:F235">F199+D200-E200</f>
        <v>5114.6900000000005</v>
      </c>
      <c r="H200" s="50">
        <v>43587</v>
      </c>
      <c r="I200" s="49">
        <v>78</v>
      </c>
      <c r="J200" s="51" t="s">
        <v>41</v>
      </c>
      <c r="K200" s="76"/>
      <c r="L200" s="76">
        <v>722.08</v>
      </c>
    </row>
    <row r="201" spans="1:12" ht="18">
      <c r="A201" s="50">
        <v>43588</v>
      </c>
      <c r="B201" s="49" t="s">
        <v>225</v>
      </c>
      <c r="C201" s="58" t="s">
        <v>64</v>
      </c>
      <c r="D201" s="59">
        <v>420</v>
      </c>
      <c r="F201" s="107">
        <f t="shared" si="4"/>
        <v>5534.6900000000005</v>
      </c>
      <c r="H201" s="50">
        <v>43588</v>
      </c>
      <c r="J201" s="51" t="s">
        <v>46</v>
      </c>
      <c r="K201" s="76"/>
      <c r="L201" s="76">
        <v>3.05</v>
      </c>
    </row>
    <row r="202" spans="1:12" ht="18">
      <c r="A202" s="50">
        <v>43588</v>
      </c>
      <c r="C202" s="58" t="s">
        <v>273</v>
      </c>
      <c r="E202" s="59">
        <v>810</v>
      </c>
      <c r="F202" s="107">
        <f t="shared" si="4"/>
        <v>4724.6900000000005</v>
      </c>
      <c r="H202" s="50">
        <v>43588</v>
      </c>
      <c r="I202" s="49">
        <v>79</v>
      </c>
      <c r="J202" s="51" t="s">
        <v>214</v>
      </c>
      <c r="K202" s="76"/>
      <c r="L202" s="76">
        <v>921.67</v>
      </c>
    </row>
    <row r="203" spans="1:12" ht="18">
      <c r="A203" s="50">
        <v>43591</v>
      </c>
      <c r="B203" s="49" t="s">
        <v>226</v>
      </c>
      <c r="C203" s="58" t="s">
        <v>64</v>
      </c>
      <c r="D203" s="59">
        <v>230</v>
      </c>
      <c r="F203" s="107">
        <f t="shared" si="4"/>
        <v>4954.6900000000005</v>
      </c>
      <c r="H203" s="50">
        <v>43588</v>
      </c>
      <c r="J203" s="51" t="s">
        <v>76</v>
      </c>
      <c r="K203" s="76"/>
      <c r="L203" s="76">
        <v>1</v>
      </c>
    </row>
    <row r="204" spans="1:12" ht="18">
      <c r="A204" s="50">
        <v>43592</v>
      </c>
      <c r="B204" s="49" t="s">
        <v>227</v>
      </c>
      <c r="C204" s="58" t="s">
        <v>64</v>
      </c>
      <c r="D204" s="59">
        <v>260</v>
      </c>
      <c r="F204" s="107">
        <f t="shared" si="4"/>
        <v>5214.6900000000005</v>
      </c>
      <c r="H204" s="50">
        <v>43588</v>
      </c>
      <c r="J204" s="51" t="s">
        <v>127</v>
      </c>
      <c r="K204" s="76">
        <v>810</v>
      </c>
      <c r="L204" s="76"/>
    </row>
    <row r="205" spans="1:11" ht="18">
      <c r="A205" s="50">
        <v>43593</v>
      </c>
      <c r="B205" s="49" t="s">
        <v>228</v>
      </c>
      <c r="C205" s="58" t="s">
        <v>64</v>
      </c>
      <c r="D205" s="59">
        <v>610</v>
      </c>
      <c r="F205" s="107">
        <f t="shared" si="4"/>
        <v>5824.6900000000005</v>
      </c>
      <c r="H205" s="50">
        <v>43591</v>
      </c>
      <c r="J205" s="51" t="s">
        <v>87</v>
      </c>
      <c r="K205" s="52">
        <v>100</v>
      </c>
    </row>
    <row r="206" spans="1:11" ht="18">
      <c r="A206" s="50">
        <v>43593</v>
      </c>
      <c r="B206" s="49">
        <v>81</v>
      </c>
      <c r="C206" s="58" t="s">
        <v>229</v>
      </c>
      <c r="E206" s="59">
        <v>45</v>
      </c>
      <c r="F206" s="107">
        <f t="shared" si="4"/>
        <v>5779.6900000000005</v>
      </c>
      <c r="H206" s="50">
        <v>43591</v>
      </c>
      <c r="J206" s="51" t="s">
        <v>87</v>
      </c>
      <c r="K206" s="52">
        <v>110</v>
      </c>
    </row>
    <row r="207" spans="1:11" ht="18">
      <c r="A207" s="50">
        <v>43594</v>
      </c>
      <c r="B207" s="49">
        <v>82</v>
      </c>
      <c r="C207" s="58" t="s">
        <v>274</v>
      </c>
      <c r="E207" s="59">
        <v>15</v>
      </c>
      <c r="F207" s="107">
        <f t="shared" si="4"/>
        <v>5764.6900000000005</v>
      </c>
      <c r="H207" s="50">
        <v>43591</v>
      </c>
      <c r="J207" s="51" t="s">
        <v>87</v>
      </c>
      <c r="K207" s="52">
        <v>110</v>
      </c>
    </row>
    <row r="208" spans="1:11" ht="18">
      <c r="A208" s="50">
        <v>43594</v>
      </c>
      <c r="B208" s="49" t="s">
        <v>230</v>
      </c>
      <c r="C208" s="58" t="s">
        <v>64</v>
      </c>
      <c r="D208" s="59">
        <v>290</v>
      </c>
      <c r="F208" s="107">
        <f t="shared" si="4"/>
        <v>6054.6900000000005</v>
      </c>
      <c r="H208" s="50">
        <v>43591</v>
      </c>
      <c r="J208" s="51" t="s">
        <v>87</v>
      </c>
      <c r="K208" s="52">
        <v>110</v>
      </c>
    </row>
    <row r="209" spans="1:12" ht="18">
      <c r="A209" s="50">
        <v>43594</v>
      </c>
      <c r="B209" s="49">
        <v>83</v>
      </c>
      <c r="C209" s="58" t="s">
        <v>53</v>
      </c>
      <c r="E209" s="59">
        <v>640</v>
      </c>
      <c r="F209" s="107">
        <f t="shared" si="4"/>
        <v>5414.6900000000005</v>
      </c>
      <c r="H209" s="50">
        <v>43593</v>
      </c>
      <c r="I209" s="49">
        <v>80</v>
      </c>
      <c r="J209" s="51" t="s">
        <v>334</v>
      </c>
      <c r="K209" s="76"/>
      <c r="L209" s="76">
        <v>77.92</v>
      </c>
    </row>
    <row r="210" spans="1:12" ht="18">
      <c r="A210" s="50">
        <v>43595</v>
      </c>
      <c r="B210" s="49" t="s">
        <v>231</v>
      </c>
      <c r="C210" s="58" t="s">
        <v>64</v>
      </c>
      <c r="D210" s="59">
        <v>442.5</v>
      </c>
      <c r="F210" s="107">
        <f t="shared" si="4"/>
        <v>5857.1900000000005</v>
      </c>
      <c r="H210" s="50">
        <v>43593</v>
      </c>
      <c r="J210" s="51" t="s">
        <v>42</v>
      </c>
      <c r="K210" s="76"/>
      <c r="L210" s="76">
        <v>1</v>
      </c>
    </row>
    <row r="211" spans="1:12" ht="18">
      <c r="A211" s="50">
        <v>43598</v>
      </c>
      <c r="B211" s="49" t="s">
        <v>232</v>
      </c>
      <c r="C211" s="58" t="s">
        <v>64</v>
      </c>
      <c r="D211" s="59">
        <v>128</v>
      </c>
      <c r="F211" s="107">
        <f t="shared" si="4"/>
        <v>5985.1900000000005</v>
      </c>
      <c r="H211" s="50">
        <v>43593</v>
      </c>
      <c r="J211" s="51" t="s">
        <v>87</v>
      </c>
      <c r="K211" s="76">
        <v>110</v>
      </c>
      <c r="L211" s="76"/>
    </row>
    <row r="212" spans="1:12" ht="18">
      <c r="A212" s="50">
        <v>43599</v>
      </c>
      <c r="B212" s="49" t="s">
        <v>233</v>
      </c>
      <c r="C212" s="58" t="s">
        <v>64</v>
      </c>
      <c r="D212" s="59">
        <v>95</v>
      </c>
      <c r="F212" s="107">
        <f t="shared" si="4"/>
        <v>6080.1900000000005</v>
      </c>
      <c r="H212" s="50">
        <v>43593</v>
      </c>
      <c r="J212" s="51" t="s">
        <v>47</v>
      </c>
      <c r="K212" s="76"/>
      <c r="L212" s="76">
        <v>8.33</v>
      </c>
    </row>
    <row r="213" spans="1:12" ht="18">
      <c r="A213" s="50">
        <v>43599</v>
      </c>
      <c r="B213" s="49">
        <v>84</v>
      </c>
      <c r="C213" s="58" t="s">
        <v>234</v>
      </c>
      <c r="E213" s="59">
        <v>8.55</v>
      </c>
      <c r="F213" s="107">
        <f t="shared" si="4"/>
        <v>6071.64</v>
      </c>
      <c r="H213" s="50">
        <v>43594</v>
      </c>
      <c r="J213" s="51" t="s">
        <v>87</v>
      </c>
      <c r="K213" s="76">
        <v>220</v>
      </c>
      <c r="L213" s="76"/>
    </row>
    <row r="214" spans="1:12" ht="18">
      <c r="A214" s="50">
        <v>43600</v>
      </c>
      <c r="B214" s="49">
        <v>87</v>
      </c>
      <c r="C214" s="58" t="s">
        <v>237</v>
      </c>
      <c r="E214" s="59">
        <v>10</v>
      </c>
      <c r="F214" s="107">
        <f t="shared" si="4"/>
        <v>6061.64</v>
      </c>
      <c r="H214" s="50">
        <v>43594</v>
      </c>
      <c r="J214" s="51" t="s">
        <v>87</v>
      </c>
      <c r="K214" s="76">
        <v>475</v>
      </c>
      <c r="L214" s="76"/>
    </row>
    <row r="215" spans="1:12" ht="18">
      <c r="A215" s="50">
        <v>43600</v>
      </c>
      <c r="B215" s="49">
        <v>88</v>
      </c>
      <c r="C215" s="58" t="s">
        <v>229</v>
      </c>
      <c r="E215" s="59">
        <v>70</v>
      </c>
      <c r="F215" s="107">
        <f t="shared" si="4"/>
        <v>5991.64</v>
      </c>
      <c r="H215" s="50">
        <v>43594</v>
      </c>
      <c r="J215" s="51" t="s">
        <v>87</v>
      </c>
      <c r="K215" s="76">
        <v>450</v>
      </c>
      <c r="L215" s="76"/>
    </row>
    <row r="216" spans="1:12" ht="18">
      <c r="A216" s="50">
        <v>43600</v>
      </c>
      <c r="B216" s="49">
        <v>89</v>
      </c>
      <c r="C216" s="58" t="s">
        <v>161</v>
      </c>
      <c r="E216" s="59">
        <v>38.2</v>
      </c>
      <c r="F216" s="107">
        <f t="shared" si="4"/>
        <v>5953.4400000000005</v>
      </c>
      <c r="H216" s="50">
        <v>43595</v>
      </c>
      <c r="J216" s="51" t="s">
        <v>87</v>
      </c>
      <c r="K216" s="76">
        <v>200</v>
      </c>
      <c r="L216" s="76"/>
    </row>
    <row r="217" spans="1:12" ht="18">
      <c r="A217" s="50">
        <v>43600</v>
      </c>
      <c r="B217" s="49" t="s">
        <v>238</v>
      </c>
      <c r="C217" s="58" t="s">
        <v>64</v>
      </c>
      <c r="D217" s="59">
        <v>84</v>
      </c>
      <c r="F217" s="107">
        <f t="shared" si="4"/>
        <v>6037.4400000000005</v>
      </c>
      <c r="H217" s="50">
        <v>43595</v>
      </c>
      <c r="J217" s="51" t="s">
        <v>87</v>
      </c>
      <c r="K217" s="76">
        <v>220</v>
      </c>
      <c r="L217" s="76"/>
    </row>
    <row r="218" spans="1:12" ht="18">
      <c r="A218" s="50">
        <v>43601</v>
      </c>
      <c r="B218" s="49">
        <v>90</v>
      </c>
      <c r="C218" s="58" t="s">
        <v>239</v>
      </c>
      <c r="E218" s="59">
        <v>10.75</v>
      </c>
      <c r="F218" s="107">
        <f t="shared" si="4"/>
        <v>6026.6900000000005</v>
      </c>
      <c r="H218" s="50">
        <v>43595</v>
      </c>
      <c r="J218" s="51" t="s">
        <v>87</v>
      </c>
      <c r="K218" s="76">
        <v>125</v>
      </c>
      <c r="L218" s="76"/>
    </row>
    <row r="219" spans="1:12" ht="18">
      <c r="A219" s="50">
        <v>43601</v>
      </c>
      <c r="B219" s="49" t="s">
        <v>240</v>
      </c>
      <c r="C219" s="58" t="s">
        <v>64</v>
      </c>
      <c r="D219" s="59">
        <v>130</v>
      </c>
      <c r="F219" s="107">
        <f t="shared" si="4"/>
        <v>6156.6900000000005</v>
      </c>
      <c r="H219" s="50">
        <v>43599</v>
      </c>
      <c r="I219" s="49">
        <v>85</v>
      </c>
      <c r="J219" s="51" t="s">
        <v>236</v>
      </c>
      <c r="K219" s="76"/>
      <c r="L219" s="76">
        <v>519</v>
      </c>
    </row>
    <row r="220" spans="1:12" ht="18">
      <c r="A220" s="50">
        <v>43602</v>
      </c>
      <c r="C220" s="58" t="s">
        <v>45</v>
      </c>
      <c r="E220" s="59">
        <v>247.5</v>
      </c>
      <c r="F220" s="107">
        <f t="shared" si="4"/>
        <v>5909.1900000000005</v>
      </c>
      <c r="H220" s="50">
        <v>43599</v>
      </c>
      <c r="J220" s="51" t="s">
        <v>87</v>
      </c>
      <c r="K220" s="76">
        <v>70</v>
      </c>
      <c r="L220" s="76"/>
    </row>
    <row r="221" spans="1:12" ht="18">
      <c r="A221" s="50">
        <v>43602</v>
      </c>
      <c r="B221" s="49" t="s">
        <v>241</v>
      </c>
      <c r="C221" s="58" t="s">
        <v>64</v>
      </c>
      <c r="D221" s="59">
        <v>300</v>
      </c>
      <c r="F221" s="107">
        <f t="shared" si="4"/>
        <v>6209.1900000000005</v>
      </c>
      <c r="H221" s="50">
        <v>43600</v>
      </c>
      <c r="I221" s="49">
        <v>86</v>
      </c>
      <c r="J221" s="51" t="s">
        <v>571</v>
      </c>
      <c r="K221" s="76"/>
      <c r="L221" s="76">
        <v>512.74</v>
      </c>
    </row>
    <row r="222" spans="1:12" ht="18">
      <c r="A222" s="50">
        <v>43605</v>
      </c>
      <c r="B222" s="49" t="s">
        <v>242</v>
      </c>
      <c r="C222" s="58" t="s">
        <v>64</v>
      </c>
      <c r="D222" s="59">
        <v>680</v>
      </c>
      <c r="F222" s="107">
        <f t="shared" si="4"/>
        <v>6889.1900000000005</v>
      </c>
      <c r="H222" s="50">
        <v>43602</v>
      </c>
      <c r="J222" s="51" t="s">
        <v>127</v>
      </c>
      <c r="K222" s="76">
        <v>247.5</v>
      </c>
      <c r="L222" s="76"/>
    </row>
    <row r="223" spans="1:12" ht="18">
      <c r="A223" s="50">
        <v>43606</v>
      </c>
      <c r="B223" s="49" t="s">
        <v>243</v>
      </c>
      <c r="C223" s="58" t="s">
        <v>64</v>
      </c>
      <c r="D223" s="59">
        <v>690</v>
      </c>
      <c r="F223" s="107">
        <f t="shared" si="4"/>
        <v>7579.1900000000005</v>
      </c>
      <c r="H223" s="50">
        <v>43605</v>
      </c>
      <c r="J223" s="51" t="s">
        <v>87</v>
      </c>
      <c r="K223" s="76">
        <v>150</v>
      </c>
      <c r="L223" s="76"/>
    </row>
    <row r="224" spans="1:12" ht="18">
      <c r="A224" s="50">
        <v>43608</v>
      </c>
      <c r="B224" s="49" t="s">
        <v>244</v>
      </c>
      <c r="C224" s="58" t="s">
        <v>64</v>
      </c>
      <c r="D224" s="59">
        <v>230</v>
      </c>
      <c r="F224" s="107">
        <f t="shared" si="4"/>
        <v>7809.1900000000005</v>
      </c>
      <c r="H224" s="50">
        <v>43605</v>
      </c>
      <c r="J224" s="51" t="s">
        <v>87</v>
      </c>
      <c r="K224" s="76">
        <v>200</v>
      </c>
      <c r="L224" s="76"/>
    </row>
    <row r="225" spans="1:12" ht="18">
      <c r="A225" s="50">
        <v>43609</v>
      </c>
      <c r="B225" s="49" t="s">
        <v>245</v>
      </c>
      <c r="C225" s="58" t="s">
        <v>64</v>
      </c>
      <c r="D225" s="59">
        <v>186</v>
      </c>
      <c r="F225" s="107">
        <f t="shared" si="4"/>
        <v>7995.1900000000005</v>
      </c>
      <c r="H225" s="50">
        <v>43607</v>
      </c>
      <c r="J225" s="51" t="s">
        <v>87</v>
      </c>
      <c r="K225" s="76">
        <v>110</v>
      </c>
      <c r="L225" s="76"/>
    </row>
    <row r="226" spans="1:12" ht="18">
      <c r="A226" s="50">
        <v>43612</v>
      </c>
      <c r="B226" s="49" t="s">
        <v>246</v>
      </c>
      <c r="C226" s="58" t="s">
        <v>64</v>
      </c>
      <c r="D226" s="59">
        <v>90</v>
      </c>
      <c r="F226" s="107">
        <f t="shared" si="4"/>
        <v>8085.1900000000005</v>
      </c>
      <c r="H226" s="50">
        <v>43609</v>
      </c>
      <c r="I226" s="49">
        <v>91</v>
      </c>
      <c r="J226" s="58" t="s">
        <v>474</v>
      </c>
      <c r="K226" s="76"/>
      <c r="L226" s="76">
        <v>921.67</v>
      </c>
    </row>
    <row r="227" spans="1:12" ht="18">
      <c r="A227" s="50">
        <v>43613</v>
      </c>
      <c r="B227" s="49" t="s">
        <v>247</v>
      </c>
      <c r="C227" s="58" t="s">
        <v>64</v>
      </c>
      <c r="D227" s="59">
        <v>375</v>
      </c>
      <c r="F227" s="107">
        <f t="shared" si="4"/>
        <v>8460.19</v>
      </c>
      <c r="H227" s="50">
        <v>43609</v>
      </c>
      <c r="J227" s="51" t="s">
        <v>76</v>
      </c>
      <c r="K227" s="76"/>
      <c r="L227" s="76">
        <v>1</v>
      </c>
    </row>
    <row r="228" spans="1:12" ht="18">
      <c r="A228" s="50">
        <v>43614</v>
      </c>
      <c r="B228" s="49">
        <v>93</v>
      </c>
      <c r="C228" s="58" t="s">
        <v>248</v>
      </c>
      <c r="E228" s="59">
        <v>22</v>
      </c>
      <c r="F228" s="107">
        <f t="shared" si="4"/>
        <v>8438.19</v>
      </c>
      <c r="H228" s="50">
        <v>43612</v>
      </c>
      <c r="I228" s="49">
        <v>92</v>
      </c>
      <c r="J228" s="51" t="s">
        <v>567</v>
      </c>
      <c r="K228" s="76"/>
      <c r="L228" s="76">
        <v>30.01</v>
      </c>
    </row>
    <row r="229" spans="1:12" ht="18">
      <c r="A229" s="50">
        <v>43614</v>
      </c>
      <c r="B229" s="49" t="s">
        <v>249</v>
      </c>
      <c r="C229" s="58" t="s">
        <v>64</v>
      </c>
      <c r="D229" s="59">
        <v>254</v>
      </c>
      <c r="F229" s="107">
        <f t="shared" si="4"/>
        <v>8692.19</v>
      </c>
      <c r="H229" s="50">
        <v>43612</v>
      </c>
      <c r="J229" s="51" t="s">
        <v>42</v>
      </c>
      <c r="K229" s="76"/>
      <c r="L229" s="76">
        <v>1</v>
      </c>
    </row>
    <row r="230" spans="1:12" ht="18">
      <c r="A230" s="78">
        <v>43615</v>
      </c>
      <c r="B230" s="49" t="s">
        <v>250</v>
      </c>
      <c r="C230" s="58" t="s">
        <v>64</v>
      </c>
      <c r="D230" s="59">
        <v>535</v>
      </c>
      <c r="F230" s="107">
        <f t="shared" si="4"/>
        <v>9227.19</v>
      </c>
      <c r="H230" s="50">
        <v>43613</v>
      </c>
      <c r="J230" s="51" t="s">
        <v>87</v>
      </c>
      <c r="K230" s="76">
        <v>100</v>
      </c>
      <c r="L230" s="76"/>
    </row>
    <row r="231" spans="1:12" ht="18">
      <c r="A231" s="50">
        <v>43615</v>
      </c>
      <c r="C231" s="58" t="s">
        <v>253</v>
      </c>
      <c r="E231" s="59">
        <v>110</v>
      </c>
      <c r="F231" s="107">
        <f t="shared" si="4"/>
        <v>9117.19</v>
      </c>
      <c r="H231" s="50">
        <v>43614</v>
      </c>
      <c r="J231" s="51" t="s">
        <v>87</v>
      </c>
      <c r="K231" s="76">
        <v>180</v>
      </c>
      <c r="L231" s="76"/>
    </row>
    <row r="232" spans="1:12" ht="18">
      <c r="A232" s="50">
        <v>43616</v>
      </c>
      <c r="B232" s="49">
        <v>94</v>
      </c>
      <c r="C232" s="58" t="s">
        <v>252</v>
      </c>
      <c r="E232" s="59">
        <v>145</v>
      </c>
      <c r="F232" s="107">
        <f t="shared" si="4"/>
        <v>8972.19</v>
      </c>
      <c r="H232" s="50">
        <v>43615</v>
      </c>
      <c r="J232" s="51" t="s">
        <v>127</v>
      </c>
      <c r="K232" s="76">
        <v>110</v>
      </c>
      <c r="L232" s="76"/>
    </row>
    <row r="233" spans="1:12" ht="18">
      <c r="A233" s="50">
        <v>43616</v>
      </c>
      <c r="B233" s="49" t="s">
        <v>251</v>
      </c>
      <c r="C233" s="58" t="s">
        <v>64</v>
      </c>
      <c r="D233" s="59">
        <v>50</v>
      </c>
      <c r="F233" s="107">
        <f t="shared" si="4"/>
        <v>9022.19</v>
      </c>
      <c r="H233" s="49"/>
      <c r="J233" s="49"/>
      <c r="K233" s="49"/>
      <c r="L233" s="49"/>
    </row>
    <row r="234" spans="1:6" ht="18">
      <c r="A234" s="50">
        <v>43616</v>
      </c>
      <c r="B234" s="49">
        <v>95</v>
      </c>
      <c r="C234" s="58" t="s">
        <v>498</v>
      </c>
      <c r="E234" s="59">
        <v>168.56</v>
      </c>
      <c r="F234" s="107">
        <f t="shared" si="4"/>
        <v>8853.630000000001</v>
      </c>
    </row>
    <row r="235" spans="1:6" ht="18">
      <c r="A235" s="50">
        <v>43616</v>
      </c>
      <c r="B235" s="49">
        <v>96</v>
      </c>
      <c r="C235" s="58" t="s">
        <v>498</v>
      </c>
      <c r="E235" s="59">
        <v>297.36</v>
      </c>
      <c r="F235" s="107">
        <f t="shared" si="4"/>
        <v>8556.27</v>
      </c>
    </row>
    <row r="236" ht="18">
      <c r="F236" s="107"/>
    </row>
    <row r="237" ht="18">
      <c r="F237" s="107"/>
    </row>
    <row r="238" ht="18">
      <c r="F238" s="107"/>
    </row>
    <row r="239" ht="18.75" thickBot="1">
      <c r="F239" s="107"/>
    </row>
    <row r="240" spans="2:12" ht="18.75" thickBot="1">
      <c r="B240" s="69"/>
      <c r="C240" s="55" t="s">
        <v>9</v>
      </c>
      <c r="D240" s="70">
        <f>SUM(D199:D238)</f>
        <v>11194.19</v>
      </c>
      <c r="E240" s="70">
        <f>SUM(E199:E238)</f>
        <v>2637.92</v>
      </c>
      <c r="F240" s="107"/>
      <c r="K240" s="71">
        <f>SUM(K199:K238)</f>
        <v>5343.71</v>
      </c>
      <c r="L240" s="71">
        <f>SUM(L200:L238)</f>
        <v>3720.4700000000003</v>
      </c>
    </row>
    <row r="241" spans="2:12" ht="18.75" thickBot="1">
      <c r="B241" s="69"/>
      <c r="C241" s="55" t="s">
        <v>10</v>
      </c>
      <c r="D241" s="70">
        <f>SUM(D240-E240)</f>
        <v>8556.27</v>
      </c>
      <c r="K241" s="84">
        <f>SUM(K240-L240)</f>
        <v>1623.2399999999998</v>
      </c>
      <c r="L241" s="73" t="s">
        <v>75</v>
      </c>
    </row>
    <row r="242" ht="18">
      <c r="G242" s="52"/>
    </row>
    <row r="243" ht="18">
      <c r="G243" s="52"/>
    </row>
    <row r="244" ht="18">
      <c r="G244" s="52"/>
    </row>
    <row r="245" ht="18">
      <c r="G245" s="52"/>
    </row>
    <row r="246" spans="1:8" ht="18">
      <c r="A246" s="12" t="s">
        <v>16</v>
      </c>
      <c r="D246" s="85"/>
      <c r="F246" s="107"/>
      <c r="H246" s="12" t="s">
        <v>16</v>
      </c>
    </row>
    <row r="247" spans="8:12" ht="18">
      <c r="H247" s="53"/>
      <c r="I247" s="54"/>
      <c r="J247" s="60" t="s">
        <v>55</v>
      </c>
      <c r="K247" s="57"/>
      <c r="L247" s="57"/>
    </row>
    <row r="248" spans="1:12" ht="18.75" thickBot="1">
      <c r="A248" s="53" t="s">
        <v>2</v>
      </c>
      <c r="B248" s="54" t="s">
        <v>3</v>
      </c>
      <c r="C248" s="55" t="s">
        <v>4</v>
      </c>
      <c r="D248" s="56" t="s">
        <v>5</v>
      </c>
      <c r="E248" s="56" t="s">
        <v>6</v>
      </c>
      <c r="H248" s="53" t="s">
        <v>2</v>
      </c>
      <c r="I248" s="54" t="s">
        <v>54</v>
      </c>
      <c r="J248" s="60" t="s">
        <v>4</v>
      </c>
      <c r="K248" s="57" t="s">
        <v>5</v>
      </c>
      <c r="L248" s="57" t="s">
        <v>6</v>
      </c>
    </row>
    <row r="249" spans="1:11" ht="18.75" thickBot="1">
      <c r="A249" s="53"/>
      <c r="C249" s="58" t="s">
        <v>8</v>
      </c>
      <c r="D249" s="70">
        <f>D241</f>
        <v>8556.27</v>
      </c>
      <c r="F249" s="107">
        <f>D249</f>
        <v>8556.27</v>
      </c>
      <c r="J249" s="51" t="s">
        <v>8</v>
      </c>
      <c r="K249" s="52">
        <f>K241</f>
        <v>1623.2399999999998</v>
      </c>
    </row>
    <row r="250" spans="1:12" ht="18">
      <c r="A250" s="65">
        <v>43619</v>
      </c>
      <c r="B250" s="49" t="s">
        <v>254</v>
      </c>
      <c r="C250" s="58" t="s">
        <v>64</v>
      </c>
      <c r="D250" s="59">
        <v>232</v>
      </c>
      <c r="F250" s="107">
        <f aca="true" t="shared" si="5" ref="F250:F263">F249+D250-E250</f>
        <v>8788.27</v>
      </c>
      <c r="H250" s="50">
        <v>43619</v>
      </c>
      <c r="J250" s="51" t="s">
        <v>46</v>
      </c>
      <c r="K250" s="76"/>
      <c r="L250" s="76">
        <v>3.05</v>
      </c>
    </row>
    <row r="251" spans="1:12" ht="18">
      <c r="A251" s="65">
        <v>43620</v>
      </c>
      <c r="B251" s="49" t="s">
        <v>255</v>
      </c>
      <c r="C251" s="58" t="s">
        <v>64</v>
      </c>
      <c r="D251" s="59">
        <v>205</v>
      </c>
      <c r="F251" s="107">
        <f t="shared" si="5"/>
        <v>8993.27</v>
      </c>
      <c r="H251" s="50">
        <v>43620</v>
      </c>
      <c r="I251" s="49">
        <v>97</v>
      </c>
      <c r="J251" s="51" t="s">
        <v>222</v>
      </c>
      <c r="K251" s="76"/>
      <c r="L251" s="76">
        <v>74.13</v>
      </c>
    </row>
    <row r="252" spans="1:12" ht="18">
      <c r="A252" s="65">
        <v>43621</v>
      </c>
      <c r="B252" s="49" t="s">
        <v>256</v>
      </c>
      <c r="C252" s="58" t="s">
        <v>64</v>
      </c>
      <c r="D252" s="59">
        <v>64.5</v>
      </c>
      <c r="F252" s="107">
        <f t="shared" si="5"/>
        <v>9057.77</v>
      </c>
      <c r="H252" s="50">
        <v>43620</v>
      </c>
      <c r="J252" s="51" t="s">
        <v>42</v>
      </c>
      <c r="K252" s="76"/>
      <c r="L252" s="76">
        <v>1</v>
      </c>
    </row>
    <row r="253" spans="1:12" ht="18">
      <c r="A253" s="65">
        <v>43622</v>
      </c>
      <c r="B253" s="49">
        <v>98</v>
      </c>
      <c r="C253" s="58" t="s">
        <v>161</v>
      </c>
      <c r="E253" s="59">
        <v>40.65</v>
      </c>
      <c r="F253" s="107">
        <f t="shared" si="5"/>
        <v>9017.12</v>
      </c>
      <c r="H253" s="50">
        <v>43620</v>
      </c>
      <c r="J253" s="51" t="s">
        <v>64</v>
      </c>
      <c r="K253" s="76">
        <v>110</v>
      </c>
      <c r="L253" s="76"/>
    </row>
    <row r="254" spans="1:12" ht="18">
      <c r="A254" s="65">
        <v>43623</v>
      </c>
      <c r="B254" s="49" t="s">
        <v>257</v>
      </c>
      <c r="C254" s="58" t="s">
        <v>64</v>
      </c>
      <c r="D254" s="59">
        <v>255</v>
      </c>
      <c r="F254" s="107">
        <f t="shared" si="5"/>
        <v>9272.12</v>
      </c>
      <c r="H254" s="50">
        <v>43626</v>
      </c>
      <c r="J254" s="51" t="s">
        <v>64</v>
      </c>
      <c r="K254" s="76">
        <v>110</v>
      </c>
      <c r="L254" s="76"/>
    </row>
    <row r="255" spans="1:12" ht="18">
      <c r="A255" s="50">
        <v>43623</v>
      </c>
      <c r="B255" s="79">
        <v>99</v>
      </c>
      <c r="C255" s="58" t="s">
        <v>258</v>
      </c>
      <c r="E255" s="59">
        <v>28.4</v>
      </c>
      <c r="F255" s="107">
        <f t="shared" si="5"/>
        <v>9243.720000000001</v>
      </c>
      <c r="H255" s="50">
        <v>43626</v>
      </c>
      <c r="J255" s="51" t="s">
        <v>47</v>
      </c>
      <c r="K255" s="76"/>
      <c r="L255" s="76">
        <v>8.33</v>
      </c>
    </row>
    <row r="256" spans="1:12" ht="18">
      <c r="A256" s="50">
        <v>43623</v>
      </c>
      <c r="B256" s="49">
        <v>100</v>
      </c>
      <c r="C256" s="58" t="s">
        <v>73</v>
      </c>
      <c r="E256" s="59">
        <v>798</v>
      </c>
      <c r="F256" s="107">
        <f t="shared" si="5"/>
        <v>8445.720000000001</v>
      </c>
      <c r="H256" s="50">
        <v>43626</v>
      </c>
      <c r="I256" s="49">
        <v>102</v>
      </c>
      <c r="J256" s="51" t="s">
        <v>466</v>
      </c>
      <c r="K256" s="76"/>
      <c r="L256" s="76">
        <v>196.03</v>
      </c>
    </row>
    <row r="257" spans="1:12" ht="18">
      <c r="A257" s="50">
        <v>43625</v>
      </c>
      <c r="B257" s="49">
        <v>101</v>
      </c>
      <c r="C257" s="58" t="s">
        <v>258</v>
      </c>
      <c r="E257" s="59">
        <v>15.8</v>
      </c>
      <c r="F257" s="107">
        <f t="shared" si="5"/>
        <v>8429.920000000002</v>
      </c>
      <c r="H257" s="50">
        <v>43626</v>
      </c>
      <c r="J257" s="51" t="s">
        <v>42</v>
      </c>
      <c r="K257" s="76"/>
      <c r="L257" s="76">
        <v>1</v>
      </c>
    </row>
    <row r="258" spans="1:12" ht="18">
      <c r="A258" s="50">
        <v>43626</v>
      </c>
      <c r="B258" s="49" t="s">
        <v>259</v>
      </c>
      <c r="C258" s="58" t="s">
        <v>64</v>
      </c>
      <c r="D258" s="59">
        <v>830</v>
      </c>
      <c r="F258" s="107">
        <f t="shared" si="5"/>
        <v>9259.920000000002</v>
      </c>
      <c r="H258" s="50">
        <v>43627</v>
      </c>
      <c r="J258" s="51" t="s">
        <v>64</v>
      </c>
      <c r="K258" s="76">
        <v>50</v>
      </c>
      <c r="L258" s="76"/>
    </row>
    <row r="259" spans="1:14" ht="18">
      <c r="A259" s="50">
        <v>43627</v>
      </c>
      <c r="B259" s="49" t="s">
        <v>260</v>
      </c>
      <c r="C259" s="58" t="s">
        <v>64</v>
      </c>
      <c r="D259" s="59">
        <v>156.25</v>
      </c>
      <c r="F259" s="107">
        <f t="shared" si="5"/>
        <v>9416.170000000002</v>
      </c>
      <c r="H259" s="50">
        <v>43629</v>
      </c>
      <c r="I259" s="49">
        <v>105</v>
      </c>
      <c r="J259" s="51" t="s">
        <v>288</v>
      </c>
      <c r="K259" s="76"/>
      <c r="L259" s="76">
        <v>160</v>
      </c>
      <c r="N259" s="49" t="s">
        <v>277</v>
      </c>
    </row>
    <row r="260" spans="1:12" ht="18">
      <c r="A260" s="50">
        <v>43627</v>
      </c>
      <c r="B260" s="49">
        <v>103</v>
      </c>
      <c r="C260" s="116" t="s">
        <v>470</v>
      </c>
      <c r="E260" s="59">
        <v>32</v>
      </c>
      <c r="F260" s="107">
        <f t="shared" si="5"/>
        <v>9384.170000000002</v>
      </c>
      <c r="H260" s="50">
        <v>43630</v>
      </c>
      <c r="J260" s="51" t="s">
        <v>127</v>
      </c>
      <c r="K260" s="76">
        <v>720</v>
      </c>
      <c r="L260" s="76"/>
    </row>
    <row r="261" spans="1:12" ht="18">
      <c r="A261" s="50">
        <v>43628</v>
      </c>
      <c r="B261" s="49">
        <v>104</v>
      </c>
      <c r="C261" s="58" t="s">
        <v>493</v>
      </c>
      <c r="E261" s="59">
        <v>26.6</v>
      </c>
      <c r="F261" s="107">
        <f t="shared" si="5"/>
        <v>9357.570000000002</v>
      </c>
      <c r="H261" s="50">
        <v>43634</v>
      </c>
      <c r="J261" s="51" t="s">
        <v>64</v>
      </c>
      <c r="K261" s="76">
        <v>90</v>
      </c>
      <c r="L261" s="76"/>
    </row>
    <row r="262" spans="1:13" ht="18">
      <c r="A262" s="50">
        <v>43628</v>
      </c>
      <c r="B262" s="49" t="s">
        <v>261</v>
      </c>
      <c r="C262" s="58" t="s">
        <v>64</v>
      </c>
      <c r="D262" s="59">
        <v>35</v>
      </c>
      <c r="F262" s="107">
        <f t="shared" si="5"/>
        <v>9392.570000000002</v>
      </c>
      <c r="H262" s="50">
        <v>43637</v>
      </c>
      <c r="I262" s="49">
        <v>108</v>
      </c>
      <c r="J262" s="51" t="s">
        <v>63</v>
      </c>
      <c r="K262" s="76"/>
      <c r="L262" s="76">
        <v>420</v>
      </c>
      <c r="M262" s="49" t="s">
        <v>91</v>
      </c>
    </row>
    <row r="263" spans="1:12" ht="18">
      <c r="A263" s="50">
        <v>43629</v>
      </c>
      <c r="B263" s="49" t="s">
        <v>262</v>
      </c>
      <c r="C263" s="58" t="s">
        <v>64</v>
      </c>
      <c r="D263" s="59">
        <v>285</v>
      </c>
      <c r="F263" s="107">
        <f t="shared" si="5"/>
        <v>9677.570000000002</v>
      </c>
      <c r="H263" s="50">
        <v>43637</v>
      </c>
      <c r="I263" s="49">
        <v>109</v>
      </c>
      <c r="J263" s="51" t="s">
        <v>216</v>
      </c>
      <c r="K263" s="76"/>
      <c r="L263" s="76">
        <v>921.67</v>
      </c>
    </row>
    <row r="264" spans="1:12" ht="18">
      <c r="A264" s="50">
        <v>43630</v>
      </c>
      <c r="C264" s="58" t="s">
        <v>45</v>
      </c>
      <c r="E264" s="59">
        <v>720</v>
      </c>
      <c r="F264" s="107">
        <f aca="true" t="shared" si="6" ref="F264:F279">F263+D264-E264</f>
        <v>8957.570000000002</v>
      </c>
      <c r="H264" s="50">
        <v>43637</v>
      </c>
      <c r="J264" s="51" t="s">
        <v>76</v>
      </c>
      <c r="K264" s="76"/>
      <c r="L264" s="76">
        <v>1</v>
      </c>
    </row>
    <row r="265" spans="1:12" ht="18">
      <c r="A265" s="50">
        <v>43630</v>
      </c>
      <c r="B265" s="49" t="s">
        <v>263</v>
      </c>
      <c r="C265" s="58" t="s">
        <v>64</v>
      </c>
      <c r="D265" s="59">
        <v>140</v>
      </c>
      <c r="F265" s="107">
        <f t="shared" si="6"/>
        <v>9097.570000000002</v>
      </c>
      <c r="H265" s="50">
        <v>43641</v>
      </c>
      <c r="I265" s="49">
        <v>113</v>
      </c>
      <c r="J265" s="51" t="s">
        <v>286</v>
      </c>
      <c r="K265" s="76"/>
      <c r="L265" s="76">
        <v>31.15</v>
      </c>
    </row>
    <row r="266" spans="1:12" ht="18">
      <c r="A266" s="50">
        <v>43631</v>
      </c>
      <c r="B266" s="49">
        <v>106</v>
      </c>
      <c r="C266" s="58" t="s">
        <v>289</v>
      </c>
      <c r="E266" s="59">
        <v>300</v>
      </c>
      <c r="F266" s="107">
        <f t="shared" si="6"/>
        <v>8797.570000000002</v>
      </c>
      <c r="H266" s="50">
        <v>43641</v>
      </c>
      <c r="J266" s="51" t="s">
        <v>42</v>
      </c>
      <c r="K266" s="76"/>
      <c r="L266" s="76">
        <v>1</v>
      </c>
    </row>
    <row r="267" spans="1:12" ht="18">
      <c r="A267" s="50">
        <v>43631</v>
      </c>
      <c r="B267" s="49">
        <v>107</v>
      </c>
      <c r="C267" s="58" t="s">
        <v>267</v>
      </c>
      <c r="E267" s="59">
        <v>70</v>
      </c>
      <c r="F267" s="107">
        <f t="shared" si="6"/>
        <v>8727.570000000002</v>
      </c>
      <c r="H267" s="50">
        <v>43642</v>
      </c>
      <c r="I267" s="49">
        <v>114</v>
      </c>
      <c r="J267" s="51" t="s">
        <v>41</v>
      </c>
      <c r="K267" s="76"/>
      <c r="L267" s="76">
        <v>401.94</v>
      </c>
    </row>
    <row r="268" spans="1:12" ht="18">
      <c r="A268" s="50">
        <v>43634</v>
      </c>
      <c r="B268" s="49" t="s">
        <v>264</v>
      </c>
      <c r="C268" s="58" t="s">
        <v>64</v>
      </c>
      <c r="D268" s="59">
        <v>165</v>
      </c>
      <c r="F268" s="107">
        <f t="shared" si="6"/>
        <v>8892.570000000002</v>
      </c>
      <c r="H268" s="50">
        <v>43643</v>
      </c>
      <c r="J268" s="51" t="s">
        <v>64</v>
      </c>
      <c r="K268" s="76">
        <v>63</v>
      </c>
      <c r="L268" s="76"/>
    </row>
    <row r="269" spans="1:12" ht="18">
      <c r="A269" s="50">
        <v>43635</v>
      </c>
      <c r="B269" s="49" t="s">
        <v>265</v>
      </c>
      <c r="C269" s="58" t="s">
        <v>64</v>
      </c>
      <c r="D269" s="59">
        <v>75</v>
      </c>
      <c r="F269" s="107">
        <f t="shared" si="6"/>
        <v>8967.570000000002</v>
      </c>
      <c r="H269" s="50">
        <v>43643</v>
      </c>
      <c r="I269" s="49">
        <v>116</v>
      </c>
      <c r="J269" s="51" t="s">
        <v>72</v>
      </c>
      <c r="K269" s="76"/>
      <c r="L269" s="76">
        <v>15.05</v>
      </c>
    </row>
    <row r="270" spans="1:12" ht="18">
      <c r="A270" s="50">
        <v>43636</v>
      </c>
      <c r="B270" s="49" t="s">
        <v>266</v>
      </c>
      <c r="C270" s="58" t="s">
        <v>64</v>
      </c>
      <c r="D270" s="59">
        <v>211.26</v>
      </c>
      <c r="F270" s="107">
        <f t="shared" si="6"/>
        <v>9178.830000000002</v>
      </c>
      <c r="H270" s="50">
        <v>43643</v>
      </c>
      <c r="I270" s="49">
        <v>117</v>
      </c>
      <c r="J270" s="51" t="s">
        <v>70</v>
      </c>
      <c r="K270" s="76"/>
      <c r="L270" s="76">
        <v>365.62</v>
      </c>
    </row>
    <row r="271" spans="1:12" ht="18">
      <c r="A271" s="50">
        <v>43638</v>
      </c>
      <c r="B271" s="49">
        <v>110</v>
      </c>
      <c r="C271" s="58" t="s">
        <v>281</v>
      </c>
      <c r="E271" s="59">
        <v>17</v>
      </c>
      <c r="F271" s="107">
        <f t="shared" si="6"/>
        <v>9161.830000000002</v>
      </c>
      <c r="H271" s="50">
        <v>43643</v>
      </c>
      <c r="J271" s="51" t="s">
        <v>42</v>
      </c>
      <c r="K271" s="76"/>
      <c r="L271" s="76">
        <v>2</v>
      </c>
    </row>
    <row r="272" spans="1:6" ht="18">
      <c r="A272" s="50">
        <v>43638</v>
      </c>
      <c r="B272" s="49">
        <v>111</v>
      </c>
      <c r="C272" s="58" t="s">
        <v>569</v>
      </c>
      <c r="E272" s="59">
        <v>60</v>
      </c>
      <c r="F272" s="107">
        <f t="shared" si="6"/>
        <v>9101.830000000002</v>
      </c>
    </row>
    <row r="273" spans="1:6" ht="18">
      <c r="A273" s="50">
        <v>43638</v>
      </c>
      <c r="B273" s="49">
        <v>112</v>
      </c>
      <c r="C273" s="58" t="s">
        <v>325</v>
      </c>
      <c r="E273" s="59">
        <v>27.94</v>
      </c>
      <c r="F273" s="107">
        <f t="shared" si="6"/>
        <v>9073.890000000001</v>
      </c>
    </row>
    <row r="274" spans="1:6" ht="18">
      <c r="A274" s="50">
        <v>43640</v>
      </c>
      <c r="B274" s="49" t="s">
        <v>361</v>
      </c>
      <c r="C274" s="58" t="s">
        <v>64</v>
      </c>
      <c r="D274" s="59">
        <v>50</v>
      </c>
      <c r="F274" s="107">
        <f t="shared" si="6"/>
        <v>9123.890000000001</v>
      </c>
    </row>
    <row r="275" spans="1:6" ht="18">
      <c r="A275" s="50">
        <v>43641</v>
      </c>
      <c r="B275" s="49" t="s">
        <v>362</v>
      </c>
      <c r="C275" s="58" t="s">
        <v>64</v>
      </c>
      <c r="D275" s="59">
        <v>110</v>
      </c>
      <c r="F275" s="107">
        <f t="shared" si="6"/>
        <v>9233.890000000001</v>
      </c>
    </row>
    <row r="276" spans="1:6" ht="18">
      <c r="A276" s="50">
        <v>43642</v>
      </c>
      <c r="B276" s="49">
        <v>115</v>
      </c>
      <c r="C276" s="58" t="s">
        <v>164</v>
      </c>
      <c r="E276" s="59">
        <v>3</v>
      </c>
      <c r="F276" s="107">
        <f t="shared" si="6"/>
        <v>9230.890000000001</v>
      </c>
    </row>
    <row r="277" spans="1:6" ht="18">
      <c r="A277" s="50">
        <v>43644</v>
      </c>
      <c r="B277" s="49">
        <v>118</v>
      </c>
      <c r="C277" s="58" t="s">
        <v>53</v>
      </c>
      <c r="E277" s="59">
        <v>760</v>
      </c>
      <c r="F277" s="107">
        <f t="shared" si="6"/>
        <v>8470.890000000001</v>
      </c>
    </row>
    <row r="278" spans="1:6" ht="18">
      <c r="A278" s="50">
        <v>43645</v>
      </c>
      <c r="B278" s="49">
        <v>119</v>
      </c>
      <c r="C278" s="58" t="s">
        <v>53</v>
      </c>
      <c r="E278" s="59">
        <v>640</v>
      </c>
      <c r="F278" s="107">
        <f t="shared" si="6"/>
        <v>7830.890000000001</v>
      </c>
    </row>
    <row r="279" spans="1:6" ht="18">
      <c r="A279" s="50">
        <v>44011</v>
      </c>
      <c r="B279" s="49">
        <v>120</v>
      </c>
      <c r="C279" s="58" t="s">
        <v>60</v>
      </c>
      <c r="E279" s="59">
        <v>1000</v>
      </c>
      <c r="F279" s="107">
        <f t="shared" si="6"/>
        <v>6830.890000000001</v>
      </c>
    </row>
    <row r="280" ht="18.75" thickBot="1">
      <c r="B280" s="79"/>
    </row>
    <row r="281" spans="3:12" ht="18.75" thickBot="1">
      <c r="C281" s="55" t="s">
        <v>9</v>
      </c>
      <c r="D281" s="70">
        <f>SUM(D248:D279)</f>
        <v>11370.28</v>
      </c>
      <c r="E281" s="70">
        <f>SUM(E246:E279)</f>
        <v>4539.389999999999</v>
      </c>
      <c r="G281" s="79"/>
      <c r="H281" s="78"/>
      <c r="I281" s="79"/>
      <c r="K281" s="71">
        <f>SUM(K249:K272)</f>
        <v>2766.24</v>
      </c>
      <c r="L281" s="71">
        <f>SUM(L249:L272)</f>
        <v>2602.9700000000003</v>
      </c>
    </row>
    <row r="282" spans="3:12" ht="18.75" thickBot="1">
      <c r="C282" s="55" t="s">
        <v>10</v>
      </c>
      <c r="D282" s="70">
        <f>D281-E281</f>
        <v>6830.890000000001</v>
      </c>
      <c r="F282" s="107"/>
      <c r="K282" s="84">
        <f>SUM(K281-L281)</f>
        <v>163.26999999999953</v>
      </c>
      <c r="L282" s="73" t="s">
        <v>78</v>
      </c>
    </row>
    <row r="283" spans="4:6" ht="18">
      <c r="D283" s="86"/>
      <c r="F283" s="107"/>
    </row>
    <row r="284" spans="4:6" ht="18">
      <c r="D284" s="86"/>
      <c r="F284" s="107"/>
    </row>
    <row r="285" spans="1:6" ht="18">
      <c r="A285" s="78"/>
      <c r="D285" s="85"/>
      <c r="F285" s="107"/>
    </row>
    <row r="286" spans="1:8" ht="18">
      <c r="A286" s="11" t="s">
        <v>17</v>
      </c>
      <c r="D286" s="85"/>
      <c r="F286" s="107"/>
      <c r="H286" s="50" t="s">
        <v>17</v>
      </c>
    </row>
    <row r="287" spans="8:12" ht="18">
      <c r="H287" s="53"/>
      <c r="I287" s="54"/>
      <c r="J287" s="60" t="s">
        <v>55</v>
      </c>
      <c r="K287" s="57"/>
      <c r="L287" s="57"/>
    </row>
    <row r="288" spans="1:12" ht="18">
      <c r="A288" s="53" t="s">
        <v>2</v>
      </c>
      <c r="B288" s="54" t="s">
        <v>3</v>
      </c>
      <c r="C288" s="55" t="s">
        <v>4</v>
      </c>
      <c r="D288" s="56" t="s">
        <v>5</v>
      </c>
      <c r="E288" s="56" t="s">
        <v>6</v>
      </c>
      <c r="H288" s="53" t="s">
        <v>2</v>
      </c>
      <c r="I288" s="54" t="s">
        <v>54</v>
      </c>
      <c r="J288" s="60" t="s">
        <v>4</v>
      </c>
      <c r="K288" s="57" t="s">
        <v>5</v>
      </c>
      <c r="L288" s="57" t="s">
        <v>6</v>
      </c>
    </row>
    <row r="289" spans="1:12" ht="18.75" thickBot="1">
      <c r="A289" s="53"/>
      <c r="B289" s="54"/>
      <c r="C289" s="55"/>
      <c r="D289" s="56"/>
      <c r="E289" s="56"/>
      <c r="H289" s="53"/>
      <c r="I289" s="54"/>
      <c r="J289" s="60"/>
      <c r="K289" s="57"/>
      <c r="L289" s="57"/>
    </row>
    <row r="290" spans="1:12" ht="18.75" thickBot="1">
      <c r="A290" s="53"/>
      <c r="C290" s="58" t="s">
        <v>8</v>
      </c>
      <c r="D290" s="70">
        <f>D282</f>
        <v>6830.890000000001</v>
      </c>
      <c r="F290" s="107">
        <f>D290</f>
        <v>6830.890000000001</v>
      </c>
      <c r="J290" s="51" t="s">
        <v>65</v>
      </c>
      <c r="K290" s="76">
        <f>K282</f>
        <v>163.26999999999953</v>
      </c>
      <c r="L290" s="76"/>
    </row>
    <row r="291" spans="1:12" ht="18">
      <c r="A291" s="50">
        <v>43648</v>
      </c>
      <c r="B291" s="49">
        <v>121</v>
      </c>
      <c r="C291" s="58" t="s">
        <v>268</v>
      </c>
      <c r="E291" s="59">
        <v>240</v>
      </c>
      <c r="F291" s="107">
        <f aca="true" t="shared" si="7" ref="F291:F299">F290+D291-E291</f>
        <v>6590.890000000001</v>
      </c>
      <c r="H291" s="50">
        <v>43650</v>
      </c>
      <c r="I291" s="49">
        <v>124</v>
      </c>
      <c r="J291" s="51" t="s">
        <v>334</v>
      </c>
      <c r="K291" s="76"/>
      <c r="L291" s="76">
        <v>74.58</v>
      </c>
    </row>
    <row r="292" spans="1:12" ht="18">
      <c r="A292" s="50">
        <v>43648</v>
      </c>
      <c r="B292" s="49">
        <v>122</v>
      </c>
      <c r="C292" s="58" t="s">
        <v>269</v>
      </c>
      <c r="E292" s="59">
        <v>55</v>
      </c>
      <c r="F292" s="107">
        <f t="shared" si="7"/>
        <v>6535.890000000001</v>
      </c>
      <c r="H292" s="50">
        <v>43650</v>
      </c>
      <c r="J292" s="51" t="s">
        <v>42</v>
      </c>
      <c r="K292" s="76"/>
      <c r="L292" s="76">
        <v>1</v>
      </c>
    </row>
    <row r="293" spans="1:12" ht="18">
      <c r="A293" s="50">
        <v>43648</v>
      </c>
      <c r="B293" s="49">
        <v>123</v>
      </c>
      <c r="C293" s="58" t="s">
        <v>51</v>
      </c>
      <c r="D293" s="85"/>
      <c r="E293" s="59">
        <v>80</v>
      </c>
      <c r="F293" s="107">
        <f t="shared" si="7"/>
        <v>6455.890000000001</v>
      </c>
      <c r="H293" s="50">
        <v>43651</v>
      </c>
      <c r="J293" s="51" t="s">
        <v>46</v>
      </c>
      <c r="K293" s="76"/>
      <c r="L293" s="76">
        <v>3.05</v>
      </c>
    </row>
    <row r="294" spans="1:12" ht="18">
      <c r="A294" s="50">
        <v>43656</v>
      </c>
      <c r="B294" s="49">
        <v>125</v>
      </c>
      <c r="C294" s="58" t="s">
        <v>270</v>
      </c>
      <c r="D294" s="85"/>
      <c r="E294" s="59">
        <v>14.8</v>
      </c>
      <c r="F294" s="107">
        <f t="shared" si="7"/>
        <v>6441.090000000001</v>
      </c>
      <c r="H294" s="50">
        <v>43654</v>
      </c>
      <c r="J294" s="51" t="s">
        <v>64</v>
      </c>
      <c r="K294" s="76">
        <v>110</v>
      </c>
      <c r="L294" s="76"/>
    </row>
    <row r="295" spans="1:12" ht="18">
      <c r="A295" s="50">
        <v>43658</v>
      </c>
      <c r="C295" s="58" t="s">
        <v>45</v>
      </c>
      <c r="D295" s="85"/>
      <c r="E295" s="59">
        <v>1120</v>
      </c>
      <c r="F295" s="107">
        <f t="shared" si="7"/>
        <v>5321.090000000001</v>
      </c>
      <c r="H295" s="50">
        <v>43654</v>
      </c>
      <c r="J295" s="51" t="s">
        <v>217</v>
      </c>
      <c r="K295" s="76"/>
      <c r="L295" s="76">
        <v>27.47</v>
      </c>
    </row>
    <row r="296" spans="1:12" ht="18">
      <c r="A296" s="50">
        <v>43664</v>
      </c>
      <c r="B296" s="49">
        <v>132</v>
      </c>
      <c r="C296" s="58" t="s">
        <v>56</v>
      </c>
      <c r="E296" s="59">
        <v>10.8</v>
      </c>
      <c r="F296" s="107">
        <f t="shared" si="7"/>
        <v>5310.290000000001</v>
      </c>
      <c r="H296" s="50">
        <v>43655</v>
      </c>
      <c r="J296" s="51" t="s">
        <v>64</v>
      </c>
      <c r="K296" s="76">
        <v>155</v>
      </c>
      <c r="L296" s="76"/>
    </row>
    <row r="297" spans="1:12" ht="18">
      <c r="A297" s="50">
        <v>43665</v>
      </c>
      <c r="B297" s="49">
        <v>133</v>
      </c>
      <c r="C297" s="58" t="s">
        <v>271</v>
      </c>
      <c r="E297" s="59">
        <v>20</v>
      </c>
      <c r="F297" s="107">
        <f t="shared" si="7"/>
        <v>5290.290000000001</v>
      </c>
      <c r="H297" s="50">
        <v>43655</v>
      </c>
      <c r="J297" s="51" t="s">
        <v>47</v>
      </c>
      <c r="K297" s="76"/>
      <c r="L297" s="76">
        <v>8.33</v>
      </c>
    </row>
    <row r="298" spans="1:13" ht="18">
      <c r="A298" s="50">
        <v>43671</v>
      </c>
      <c r="B298" s="49">
        <v>135</v>
      </c>
      <c r="C298" s="58" t="s">
        <v>272</v>
      </c>
      <c r="E298" s="59">
        <v>40</v>
      </c>
      <c r="F298" s="107">
        <f t="shared" si="7"/>
        <v>5250.290000000001</v>
      </c>
      <c r="H298" s="50">
        <v>43656</v>
      </c>
      <c r="I298" s="49">
        <v>126</v>
      </c>
      <c r="J298" s="51" t="s">
        <v>467</v>
      </c>
      <c r="K298" s="76">
        <v>215.82</v>
      </c>
      <c r="L298" s="76"/>
      <c r="M298" s="49" t="s">
        <v>356</v>
      </c>
    </row>
    <row r="299" spans="1:12" ht="18">
      <c r="A299" s="50">
        <v>43671</v>
      </c>
      <c r="B299" s="49">
        <v>136</v>
      </c>
      <c r="C299" s="58" t="s">
        <v>53</v>
      </c>
      <c r="E299" s="59">
        <v>900</v>
      </c>
      <c r="F299" s="107">
        <f t="shared" si="7"/>
        <v>4350.290000000001</v>
      </c>
      <c r="H299" s="50">
        <v>43658</v>
      </c>
      <c r="J299" s="51" t="s">
        <v>61</v>
      </c>
      <c r="K299" s="76">
        <v>1120</v>
      </c>
      <c r="L299" s="76"/>
    </row>
    <row r="300" spans="6:12" ht="18">
      <c r="F300" s="107"/>
      <c r="H300" s="50">
        <v>43661</v>
      </c>
      <c r="I300" s="49">
        <v>127</v>
      </c>
      <c r="J300" s="51" t="s">
        <v>290</v>
      </c>
      <c r="K300" s="76"/>
      <c r="L300" s="76">
        <v>350</v>
      </c>
    </row>
    <row r="301" spans="4:12" ht="18">
      <c r="D301" s="85"/>
      <c r="F301" s="107"/>
      <c r="H301" s="50">
        <v>43661</v>
      </c>
      <c r="J301" s="51" t="s">
        <v>64</v>
      </c>
      <c r="K301" s="76">
        <v>110</v>
      </c>
      <c r="L301" s="76"/>
    </row>
    <row r="302" spans="6:12" ht="18">
      <c r="F302" s="107"/>
      <c r="H302" s="50">
        <v>43661</v>
      </c>
      <c r="I302" s="49">
        <v>128</v>
      </c>
      <c r="J302" s="51" t="s">
        <v>287</v>
      </c>
      <c r="K302" s="76"/>
      <c r="L302" s="76">
        <v>72.96</v>
      </c>
    </row>
    <row r="303" spans="4:12" ht="18">
      <c r="D303" s="87"/>
      <c r="F303" s="107"/>
      <c r="H303" s="50">
        <v>43661</v>
      </c>
      <c r="J303" s="51" t="s">
        <v>42</v>
      </c>
      <c r="K303" s="76"/>
      <c r="L303" s="76">
        <v>1</v>
      </c>
    </row>
    <row r="304" spans="6:12" ht="18">
      <c r="F304" s="107"/>
      <c r="H304" s="50">
        <v>43664</v>
      </c>
      <c r="I304" s="49">
        <v>129</v>
      </c>
      <c r="J304" s="51" t="s">
        <v>218</v>
      </c>
      <c r="K304" s="76"/>
      <c r="L304" s="76">
        <v>663.6</v>
      </c>
    </row>
    <row r="305" spans="4:12" ht="18">
      <c r="D305" s="85"/>
      <c r="F305" s="107"/>
      <c r="H305" s="50">
        <v>43664</v>
      </c>
      <c r="I305" s="49">
        <v>130</v>
      </c>
      <c r="J305" s="51" t="s">
        <v>219</v>
      </c>
      <c r="K305" s="76"/>
      <c r="L305" s="76">
        <v>663.6</v>
      </c>
    </row>
    <row r="306" spans="4:12" ht="18">
      <c r="D306" s="85"/>
      <c r="F306" s="107"/>
      <c r="H306" s="50">
        <v>43664</v>
      </c>
      <c r="I306" s="49">
        <v>131</v>
      </c>
      <c r="J306" s="51" t="s">
        <v>220</v>
      </c>
      <c r="K306" s="76"/>
      <c r="L306" s="76">
        <v>663.6</v>
      </c>
    </row>
    <row r="307" spans="4:12" ht="18">
      <c r="D307" s="85"/>
      <c r="F307" s="107"/>
      <c r="H307" s="50">
        <v>43664</v>
      </c>
      <c r="J307" s="51" t="s">
        <v>76</v>
      </c>
      <c r="K307" s="76"/>
      <c r="L307" s="76">
        <v>9.78</v>
      </c>
    </row>
    <row r="308" spans="4:14" ht="18">
      <c r="D308" s="85"/>
      <c r="F308" s="107"/>
      <c r="H308" s="50">
        <v>43671</v>
      </c>
      <c r="I308" s="49">
        <v>134</v>
      </c>
      <c r="J308" s="51" t="s">
        <v>286</v>
      </c>
      <c r="K308" s="76"/>
      <c r="L308" s="117">
        <v>34.06</v>
      </c>
      <c r="M308" s="111"/>
      <c r="N308" s="111"/>
    </row>
    <row r="309" spans="4:12" ht="18">
      <c r="D309" s="85"/>
      <c r="F309" s="107"/>
      <c r="H309" s="50">
        <v>43671</v>
      </c>
      <c r="J309" s="51" t="s">
        <v>42</v>
      </c>
      <c r="K309" s="76"/>
      <c r="L309" s="76">
        <v>1</v>
      </c>
    </row>
    <row r="310" spans="4:12" ht="18">
      <c r="D310" s="85"/>
      <c r="F310" s="107"/>
      <c r="H310" s="50">
        <v>43677</v>
      </c>
      <c r="I310" s="49">
        <v>137</v>
      </c>
      <c r="J310" s="58" t="s">
        <v>291</v>
      </c>
      <c r="K310" s="76"/>
      <c r="L310" s="76">
        <v>498</v>
      </c>
    </row>
    <row r="311" spans="4:6" ht="18">
      <c r="D311" s="85"/>
      <c r="F311" s="107"/>
    </row>
    <row r="312" spans="4:6" ht="18">
      <c r="D312" s="85"/>
      <c r="F312" s="107"/>
    </row>
    <row r="314" ht="18.75" thickBot="1"/>
    <row r="315" spans="1:12" ht="18.75" thickBot="1">
      <c r="A315" s="88"/>
      <c r="B315" s="89"/>
      <c r="C315" s="55" t="s">
        <v>9</v>
      </c>
      <c r="D315" s="70">
        <f>SUM(D283:D314)</f>
        <v>6830.890000000001</v>
      </c>
      <c r="E315" s="70">
        <f>SUM(E283:E314)</f>
        <v>2480.6</v>
      </c>
      <c r="K315" s="71">
        <f>SUM(K290:K308)</f>
        <v>1874.0899999999995</v>
      </c>
      <c r="L315" s="71">
        <f>SUM(L290:L313)</f>
        <v>3072.03</v>
      </c>
    </row>
    <row r="316" spans="1:12" ht="18.75" thickBot="1">
      <c r="A316" s="88"/>
      <c r="B316" s="89"/>
      <c r="C316" s="55" t="s">
        <v>10</v>
      </c>
      <c r="D316" s="70">
        <f>SUM(D315-E315)</f>
        <v>4350.290000000001</v>
      </c>
      <c r="K316" s="84">
        <f>SUM(K315-L315)</f>
        <v>-1197.9400000000007</v>
      </c>
      <c r="L316" s="73" t="s">
        <v>75</v>
      </c>
    </row>
    <row r="317" spans="1:3" ht="18">
      <c r="A317" s="78"/>
      <c r="B317" s="79"/>
      <c r="C317" s="55"/>
    </row>
    <row r="318" spans="2:3" ht="18">
      <c r="B318" s="79"/>
      <c r="C318" s="55"/>
    </row>
    <row r="319" spans="1:12" ht="18">
      <c r="A319" s="11" t="s">
        <v>18</v>
      </c>
      <c r="H319" s="53" t="s">
        <v>18</v>
      </c>
      <c r="I319" s="54"/>
      <c r="J319" s="60" t="s">
        <v>55</v>
      </c>
      <c r="K319" s="57"/>
      <c r="L319" s="57"/>
    </row>
    <row r="320" spans="8:12" ht="18">
      <c r="H320" s="53"/>
      <c r="I320" s="54"/>
      <c r="J320" s="60"/>
      <c r="K320" s="57"/>
      <c r="L320" s="57"/>
    </row>
    <row r="321" spans="1:12" ht="18">
      <c r="A321" s="53" t="s">
        <v>2</v>
      </c>
      <c r="B321" s="54" t="s">
        <v>3</v>
      </c>
      <c r="C321" s="55" t="s">
        <v>4</v>
      </c>
      <c r="D321" s="56" t="s">
        <v>5</v>
      </c>
      <c r="E321" s="56" t="s">
        <v>6</v>
      </c>
      <c r="H321" s="53" t="s">
        <v>2</v>
      </c>
      <c r="I321" s="54" t="s">
        <v>54</v>
      </c>
      <c r="J321" s="60" t="s">
        <v>4</v>
      </c>
      <c r="K321" s="57" t="s">
        <v>5</v>
      </c>
      <c r="L321" s="57" t="s">
        <v>6</v>
      </c>
    </row>
    <row r="322" spans="1:5" ht="18.75" thickBot="1">
      <c r="A322" s="11"/>
      <c r="B322" s="54"/>
      <c r="C322" s="55"/>
      <c r="D322" s="56"/>
      <c r="E322" s="56"/>
    </row>
    <row r="323" spans="1:12" ht="18.75" thickBot="1">
      <c r="A323" s="53"/>
      <c r="C323" s="58" t="s">
        <v>8</v>
      </c>
      <c r="D323" s="70">
        <f>D316</f>
        <v>4350.290000000001</v>
      </c>
      <c r="F323" s="106">
        <f>D316</f>
        <v>4350.290000000001</v>
      </c>
      <c r="J323" s="51" t="s">
        <v>65</v>
      </c>
      <c r="K323" s="76">
        <f>K316</f>
        <v>-1197.9400000000007</v>
      </c>
      <c r="L323" s="76"/>
    </row>
    <row r="324" spans="1:12" ht="18">
      <c r="A324" s="50">
        <v>43679</v>
      </c>
      <c r="B324" s="49">
        <v>139</v>
      </c>
      <c r="C324" s="58" t="s">
        <v>280</v>
      </c>
      <c r="E324" s="59">
        <v>63.85</v>
      </c>
      <c r="F324" s="106">
        <f>F323+D324-E324</f>
        <v>4286.4400000000005</v>
      </c>
      <c r="H324" s="50">
        <v>43678</v>
      </c>
      <c r="I324" s="49">
        <v>138</v>
      </c>
      <c r="J324" s="51" t="s">
        <v>577</v>
      </c>
      <c r="K324" s="76"/>
      <c r="L324" s="76">
        <v>921.67</v>
      </c>
    </row>
    <row r="325" spans="1:12" ht="18">
      <c r="A325" s="50">
        <v>43317</v>
      </c>
      <c r="B325" s="49">
        <v>140</v>
      </c>
      <c r="C325" s="46" t="s">
        <v>82</v>
      </c>
      <c r="D325" s="125"/>
      <c r="E325" s="125">
        <v>30.21</v>
      </c>
      <c r="F325" s="106">
        <f>F324+D325-E325</f>
        <v>4256.2300000000005</v>
      </c>
      <c r="H325" s="50">
        <v>43678</v>
      </c>
      <c r="J325" s="51" t="s">
        <v>76</v>
      </c>
      <c r="K325" s="76"/>
      <c r="L325" s="76">
        <v>1</v>
      </c>
    </row>
    <row r="326" spans="1:12" ht="18">
      <c r="A326" s="50">
        <v>43701</v>
      </c>
      <c r="B326" s="49">
        <v>144</v>
      </c>
      <c r="C326" s="58" t="s">
        <v>572</v>
      </c>
      <c r="E326" s="59">
        <v>308.9</v>
      </c>
      <c r="F326" s="106">
        <f>F325+D326-E326</f>
        <v>3947.3300000000004</v>
      </c>
      <c r="H326" s="50">
        <v>43679</v>
      </c>
      <c r="J326" s="51" t="s">
        <v>46</v>
      </c>
      <c r="K326" s="76"/>
      <c r="L326" s="76">
        <v>3.05</v>
      </c>
    </row>
    <row r="327" spans="1:12" ht="18">
      <c r="A327" s="50">
        <v>43698</v>
      </c>
      <c r="B327" s="49">
        <v>145</v>
      </c>
      <c r="C327" s="58" t="s">
        <v>44</v>
      </c>
      <c r="E327" s="59">
        <v>80.88</v>
      </c>
      <c r="F327" s="106">
        <f>F326+D327-E327</f>
        <v>3866.4500000000003</v>
      </c>
      <c r="H327" s="50">
        <v>43682</v>
      </c>
      <c r="I327" s="49">
        <v>141</v>
      </c>
      <c r="J327" s="51" t="s">
        <v>222</v>
      </c>
      <c r="K327" s="76"/>
      <c r="L327" s="76">
        <v>63.67</v>
      </c>
    </row>
    <row r="328" spans="1:12" ht="18">
      <c r="A328" s="50">
        <v>43705</v>
      </c>
      <c r="C328" s="58" t="s">
        <v>282</v>
      </c>
      <c r="E328" s="59">
        <v>700</v>
      </c>
      <c r="F328" s="106">
        <f>F327+D328-E328</f>
        <v>3166.4500000000003</v>
      </c>
      <c r="H328" s="50">
        <v>43682</v>
      </c>
      <c r="J328" s="51" t="s">
        <v>42</v>
      </c>
      <c r="K328" s="76"/>
      <c r="L328" s="76">
        <v>1</v>
      </c>
    </row>
    <row r="329" spans="6:12" ht="18">
      <c r="F329" s="107"/>
      <c r="H329" s="50">
        <v>43685</v>
      </c>
      <c r="J329" s="51" t="s">
        <v>47</v>
      </c>
      <c r="K329" s="76"/>
      <c r="L329" s="76">
        <v>8.33</v>
      </c>
    </row>
    <row r="330" spans="6:13" ht="18">
      <c r="F330" s="107"/>
      <c r="H330" s="50">
        <v>43686</v>
      </c>
      <c r="I330" s="49">
        <v>142</v>
      </c>
      <c r="J330" s="51" t="s">
        <v>357</v>
      </c>
      <c r="K330" s="76">
        <v>72.96</v>
      </c>
      <c r="L330" s="76"/>
      <c r="M330" s="81" t="s">
        <v>356</v>
      </c>
    </row>
    <row r="331" spans="6:12" ht="18">
      <c r="F331" s="107"/>
      <c r="H331" s="50">
        <v>43689</v>
      </c>
      <c r="I331" s="49">
        <v>143</v>
      </c>
      <c r="J331" s="51" t="s">
        <v>570</v>
      </c>
      <c r="K331" s="76"/>
      <c r="L331" s="76">
        <v>203.35</v>
      </c>
    </row>
    <row r="332" spans="6:12" ht="18">
      <c r="F332" s="107"/>
      <c r="H332" s="50">
        <v>43689</v>
      </c>
      <c r="J332" s="51" t="s">
        <v>42</v>
      </c>
      <c r="K332" s="76"/>
      <c r="L332" s="76">
        <v>1</v>
      </c>
    </row>
    <row r="333" spans="6:12" ht="18">
      <c r="F333" s="107"/>
      <c r="H333" s="50">
        <v>43703</v>
      </c>
      <c r="I333" s="49">
        <v>146</v>
      </c>
      <c r="J333" s="51" t="s">
        <v>571</v>
      </c>
      <c r="K333" s="76"/>
      <c r="L333" s="76">
        <v>34.17</v>
      </c>
    </row>
    <row r="334" spans="6:12" ht="18">
      <c r="F334" s="107"/>
      <c r="H334" s="50">
        <v>43703</v>
      </c>
      <c r="J334" s="51" t="s">
        <v>42</v>
      </c>
      <c r="K334" s="76"/>
      <c r="L334" s="76">
        <v>1</v>
      </c>
    </row>
    <row r="335" spans="6:12" ht="18">
      <c r="F335" s="107"/>
      <c r="H335" s="50">
        <v>43705</v>
      </c>
      <c r="I335" s="49">
        <v>147</v>
      </c>
      <c r="J335" s="51" t="s">
        <v>70</v>
      </c>
      <c r="K335" s="76"/>
      <c r="L335" s="76">
        <v>307.9</v>
      </c>
    </row>
    <row r="336" spans="6:12" ht="18">
      <c r="F336" s="107"/>
      <c r="H336" s="50">
        <v>43705</v>
      </c>
      <c r="I336" s="49">
        <v>148</v>
      </c>
      <c r="J336" s="51" t="s">
        <v>497</v>
      </c>
      <c r="K336" s="76"/>
      <c r="L336" s="76">
        <v>39.52</v>
      </c>
    </row>
    <row r="337" spans="6:12" ht="18">
      <c r="F337" s="107"/>
      <c r="H337" s="50">
        <v>43705</v>
      </c>
      <c r="J337" s="51" t="s">
        <v>42</v>
      </c>
      <c r="K337" s="76"/>
      <c r="L337" s="76">
        <v>2</v>
      </c>
    </row>
    <row r="338" spans="6:12" ht="18">
      <c r="F338" s="107"/>
      <c r="H338" s="50">
        <v>43705</v>
      </c>
      <c r="J338" s="51" t="s">
        <v>61</v>
      </c>
      <c r="K338" s="76">
        <v>700</v>
      </c>
      <c r="L338" s="76"/>
    </row>
    <row r="339" spans="6:11" ht="18">
      <c r="F339" s="107"/>
      <c r="K339" s="76"/>
    </row>
    <row r="340" ht="18">
      <c r="E340" s="73"/>
    </row>
    <row r="341" ht="18.75" thickBot="1"/>
    <row r="342" spans="1:12" ht="18.75" thickBot="1">
      <c r="A342" s="88"/>
      <c r="B342" s="89"/>
      <c r="C342" s="55" t="s">
        <v>9</v>
      </c>
      <c r="D342" s="70">
        <f>SUM(D323:D341)</f>
        <v>4350.290000000001</v>
      </c>
      <c r="E342" s="70">
        <f>SUM(E323:E341)</f>
        <v>1183.84</v>
      </c>
      <c r="K342" s="71">
        <f>SUM(K319:K339)</f>
        <v>-424.9800000000007</v>
      </c>
      <c r="L342" s="71">
        <f>SUM(L319:L339)</f>
        <v>1587.6599999999999</v>
      </c>
    </row>
    <row r="343" spans="1:12" ht="18.75" thickBot="1">
      <c r="A343" s="88"/>
      <c r="B343" s="89"/>
      <c r="C343" s="55" t="s">
        <v>10</v>
      </c>
      <c r="D343" s="70">
        <f>SUM(D342-E342)</f>
        <v>3166.4500000000007</v>
      </c>
      <c r="F343" s="107"/>
      <c r="K343" s="71">
        <f>SUM(K342-L342)</f>
        <v>-2012.6400000000006</v>
      </c>
      <c r="L343" s="90" t="s">
        <v>75</v>
      </c>
    </row>
    <row r="344" spans="2:12" ht="18">
      <c r="B344" s="79"/>
      <c r="C344" s="55"/>
      <c r="F344" s="107"/>
      <c r="K344" s="73"/>
      <c r="L344" s="73"/>
    </row>
    <row r="345" spans="2:12" ht="18">
      <c r="B345" s="79"/>
      <c r="C345" s="55"/>
      <c r="F345" s="107"/>
      <c r="K345" s="73"/>
      <c r="L345" s="73"/>
    </row>
    <row r="346" spans="1:12" ht="18">
      <c r="A346" s="11" t="s">
        <v>19</v>
      </c>
      <c r="B346" s="79"/>
      <c r="C346" s="55"/>
      <c r="F346" s="107"/>
      <c r="H346" s="50" t="s">
        <v>19</v>
      </c>
      <c r="K346" s="73"/>
      <c r="L346" s="73"/>
    </row>
    <row r="348" spans="1:12" ht="18">
      <c r="A348" s="11"/>
      <c r="H348" s="53"/>
      <c r="I348" s="54"/>
      <c r="J348" s="60" t="s">
        <v>55</v>
      </c>
      <c r="K348" s="57"/>
      <c r="L348" s="57"/>
    </row>
    <row r="349" spans="1:12" ht="18">
      <c r="A349" s="53" t="s">
        <v>2</v>
      </c>
      <c r="B349" s="54" t="s">
        <v>3</v>
      </c>
      <c r="C349" s="55" t="s">
        <v>4</v>
      </c>
      <c r="D349" s="56" t="s">
        <v>5</v>
      </c>
      <c r="E349" s="56" t="s">
        <v>6</v>
      </c>
      <c r="H349" s="53" t="s">
        <v>2</v>
      </c>
      <c r="I349" s="54" t="s">
        <v>54</v>
      </c>
      <c r="J349" s="60" t="s">
        <v>4</v>
      </c>
      <c r="K349" s="57" t="s">
        <v>5</v>
      </c>
      <c r="L349" s="57" t="s">
        <v>6</v>
      </c>
    </row>
    <row r="350" spans="1:12" ht="18.75" thickBot="1">
      <c r="A350" s="53"/>
      <c r="B350" s="54"/>
      <c r="C350" s="55"/>
      <c r="D350" s="56"/>
      <c r="E350" s="56"/>
      <c r="H350" s="53"/>
      <c r="I350" s="54"/>
      <c r="J350" s="60"/>
      <c r="K350" s="57"/>
      <c r="L350" s="57"/>
    </row>
    <row r="351" spans="3:11" ht="18.75" thickBot="1">
      <c r="C351" s="58" t="s">
        <v>8</v>
      </c>
      <c r="D351" s="70">
        <f>D343</f>
        <v>3166.4500000000007</v>
      </c>
      <c r="F351" s="107">
        <f>SUM(F349-E351+D351)</f>
        <v>3166.4500000000007</v>
      </c>
      <c r="J351" s="51" t="s">
        <v>65</v>
      </c>
      <c r="K351" s="52">
        <f>K343</f>
        <v>-2012.6400000000006</v>
      </c>
    </row>
    <row r="352" spans="1:12" ht="18">
      <c r="A352" s="65"/>
      <c r="F352" s="107">
        <f aca="true" t="shared" si="8" ref="F352:F365">SUM(F351-E352+D352)</f>
        <v>3166.4500000000007</v>
      </c>
      <c r="H352" s="50">
        <v>43711</v>
      </c>
      <c r="J352" s="51" t="s">
        <v>394</v>
      </c>
      <c r="L352" s="52">
        <v>3.05</v>
      </c>
    </row>
    <row r="353" spans="1:12" ht="18">
      <c r="A353" s="65">
        <v>43718</v>
      </c>
      <c r="B353" s="49" t="s">
        <v>364</v>
      </c>
      <c r="C353" s="58" t="s">
        <v>363</v>
      </c>
      <c r="D353" s="59">
        <v>110</v>
      </c>
      <c r="F353" s="107">
        <f t="shared" si="8"/>
        <v>3276.4500000000007</v>
      </c>
      <c r="H353" s="50">
        <v>43714</v>
      </c>
      <c r="J353" s="51" t="s">
        <v>47</v>
      </c>
      <c r="L353" s="52">
        <v>8.33</v>
      </c>
    </row>
    <row r="354" spans="1:12" ht="18">
      <c r="A354" s="65">
        <v>43719</v>
      </c>
      <c r="B354" s="49" t="s">
        <v>365</v>
      </c>
      <c r="C354" s="58" t="s">
        <v>363</v>
      </c>
      <c r="D354" s="59">
        <v>63</v>
      </c>
      <c r="F354" s="107">
        <f t="shared" si="8"/>
        <v>3339.4500000000007</v>
      </c>
      <c r="H354" s="50">
        <v>43717</v>
      </c>
      <c r="I354" s="49">
        <v>149</v>
      </c>
      <c r="J354" s="51" t="s">
        <v>581</v>
      </c>
      <c r="L354" s="52">
        <v>53.84</v>
      </c>
    </row>
    <row r="355" spans="1:12" ht="18">
      <c r="A355" s="65">
        <v>43719</v>
      </c>
      <c r="B355" s="49">
        <v>150</v>
      </c>
      <c r="C355" s="58" t="s">
        <v>88</v>
      </c>
      <c r="E355" s="59">
        <v>50.6</v>
      </c>
      <c r="F355" s="107">
        <f t="shared" si="8"/>
        <v>3288.850000000001</v>
      </c>
      <c r="H355" s="50">
        <v>43717</v>
      </c>
      <c r="J355" s="51" t="s">
        <v>42</v>
      </c>
      <c r="L355" s="52">
        <v>1</v>
      </c>
    </row>
    <row r="356" spans="1:11" ht="18">
      <c r="A356" s="50">
        <v>43721</v>
      </c>
      <c r="C356" s="58" t="s">
        <v>282</v>
      </c>
      <c r="E356" s="59">
        <v>400</v>
      </c>
      <c r="F356" s="107">
        <f t="shared" si="8"/>
        <v>2888.850000000001</v>
      </c>
      <c r="H356" s="50">
        <v>43721</v>
      </c>
      <c r="J356" s="51" t="s">
        <v>127</v>
      </c>
      <c r="K356" s="52">
        <v>400</v>
      </c>
    </row>
    <row r="357" spans="1:12" ht="18">
      <c r="A357" s="50">
        <v>43722</v>
      </c>
      <c r="B357" s="49">
        <v>152</v>
      </c>
      <c r="C357" s="58" t="s">
        <v>44</v>
      </c>
      <c r="E357" s="59">
        <v>128.45</v>
      </c>
      <c r="F357" s="107">
        <f t="shared" si="8"/>
        <v>2760.400000000001</v>
      </c>
      <c r="H357" s="50">
        <v>43724</v>
      </c>
      <c r="I357" s="49">
        <v>151</v>
      </c>
      <c r="J357" s="51" t="s">
        <v>395</v>
      </c>
      <c r="L357" s="52">
        <v>54</v>
      </c>
    </row>
    <row r="358" spans="1:12" ht="18">
      <c r="A358" s="65">
        <v>43725</v>
      </c>
      <c r="B358" s="49">
        <v>153</v>
      </c>
      <c r="C358" s="58" t="s">
        <v>44</v>
      </c>
      <c r="E358" s="59">
        <v>90.41</v>
      </c>
      <c r="F358" s="107">
        <f t="shared" si="8"/>
        <v>2669.990000000001</v>
      </c>
      <c r="H358" s="50">
        <v>43724</v>
      </c>
      <c r="J358" s="51" t="s">
        <v>388</v>
      </c>
      <c r="L358" s="52">
        <v>1</v>
      </c>
    </row>
    <row r="359" spans="1:11" ht="18">
      <c r="A359" s="65">
        <v>43726</v>
      </c>
      <c r="B359" s="49" t="s">
        <v>366</v>
      </c>
      <c r="C359" s="58" t="s">
        <v>363</v>
      </c>
      <c r="D359" s="59">
        <v>335</v>
      </c>
      <c r="F359" s="107">
        <f t="shared" si="8"/>
        <v>3004.990000000001</v>
      </c>
      <c r="H359" s="50">
        <v>43724</v>
      </c>
      <c r="J359" s="51" t="s">
        <v>40</v>
      </c>
      <c r="K359" s="52">
        <v>107</v>
      </c>
    </row>
    <row r="360" spans="1:11" ht="18">
      <c r="A360" s="65">
        <v>43728</v>
      </c>
      <c r="C360" s="58" t="s">
        <v>282</v>
      </c>
      <c r="E360" s="59">
        <v>450</v>
      </c>
      <c r="F360" s="107">
        <f t="shared" si="8"/>
        <v>2554.990000000001</v>
      </c>
      <c r="H360" s="50">
        <v>43726</v>
      </c>
      <c r="J360" s="51" t="s">
        <v>396</v>
      </c>
      <c r="K360" s="52">
        <v>600</v>
      </c>
    </row>
    <row r="361" spans="1:11" ht="18">
      <c r="A361" s="65">
        <v>43728</v>
      </c>
      <c r="B361" s="49" t="s">
        <v>367</v>
      </c>
      <c r="C361" s="58" t="s">
        <v>363</v>
      </c>
      <c r="D361" s="59">
        <v>211</v>
      </c>
      <c r="F361" s="107">
        <f t="shared" si="8"/>
        <v>2765.990000000001</v>
      </c>
      <c r="H361" s="50">
        <v>43728</v>
      </c>
      <c r="J361" s="51" t="s">
        <v>127</v>
      </c>
      <c r="K361" s="52">
        <v>450</v>
      </c>
    </row>
    <row r="362" spans="1:12" ht="18">
      <c r="A362" s="65">
        <v>43731</v>
      </c>
      <c r="B362" s="49" t="s">
        <v>368</v>
      </c>
      <c r="C362" s="58" t="s">
        <v>363</v>
      </c>
      <c r="D362" s="59">
        <v>207.5</v>
      </c>
      <c r="F362" s="107">
        <f t="shared" si="8"/>
        <v>2973.490000000001</v>
      </c>
      <c r="H362" s="50">
        <v>43731</v>
      </c>
      <c r="I362" s="49">
        <v>154</v>
      </c>
      <c r="J362" s="51" t="s">
        <v>397</v>
      </c>
      <c r="L362" s="52">
        <v>910</v>
      </c>
    </row>
    <row r="363" spans="1:12" ht="18">
      <c r="A363" s="65">
        <v>43732</v>
      </c>
      <c r="B363" s="49">
        <v>155</v>
      </c>
      <c r="C363" s="58" t="s">
        <v>358</v>
      </c>
      <c r="E363" s="59">
        <v>287.92</v>
      </c>
      <c r="F363" s="107">
        <f t="shared" si="8"/>
        <v>2685.570000000001</v>
      </c>
      <c r="H363" s="50">
        <v>43731</v>
      </c>
      <c r="J363" s="51" t="s">
        <v>388</v>
      </c>
      <c r="L363" s="52">
        <v>1</v>
      </c>
    </row>
    <row r="364" spans="1:11" ht="18">
      <c r="A364" s="65">
        <v>43733</v>
      </c>
      <c r="B364" s="49" t="s">
        <v>369</v>
      </c>
      <c r="C364" s="58" t="s">
        <v>363</v>
      </c>
      <c r="D364" s="59">
        <v>300</v>
      </c>
      <c r="F364" s="107">
        <f t="shared" si="8"/>
        <v>2985.570000000001</v>
      </c>
      <c r="H364" s="50">
        <v>43732</v>
      </c>
      <c r="J364" s="51" t="s">
        <v>40</v>
      </c>
      <c r="K364" s="52">
        <v>125</v>
      </c>
    </row>
    <row r="365" spans="1:12" ht="18">
      <c r="A365" s="65">
        <v>43734</v>
      </c>
      <c r="B365" s="63"/>
      <c r="C365" s="58" t="s">
        <v>282</v>
      </c>
      <c r="E365" s="59">
        <v>1075</v>
      </c>
      <c r="F365" s="107">
        <f t="shared" si="8"/>
        <v>1910.570000000001</v>
      </c>
      <c r="H365" s="50">
        <v>43733</v>
      </c>
      <c r="I365" s="49">
        <v>156</v>
      </c>
      <c r="J365" s="51" t="s">
        <v>286</v>
      </c>
      <c r="L365" s="52">
        <v>29.95</v>
      </c>
    </row>
    <row r="366" spans="1:12" ht="18">
      <c r="A366" s="65">
        <v>43734</v>
      </c>
      <c r="B366" s="49" t="s">
        <v>370</v>
      </c>
      <c r="C366" s="58" t="s">
        <v>363</v>
      </c>
      <c r="D366" s="59">
        <v>32</v>
      </c>
      <c r="F366" s="107">
        <f>SUM(F365-E366+D366)</f>
        <v>1942.570000000001</v>
      </c>
      <c r="H366" s="50">
        <v>43733</v>
      </c>
      <c r="J366" s="51" t="s">
        <v>388</v>
      </c>
      <c r="L366" s="52">
        <v>1</v>
      </c>
    </row>
    <row r="367" spans="1:11" ht="18">
      <c r="A367" s="65">
        <v>43735</v>
      </c>
      <c r="B367" s="49" t="s">
        <v>371</v>
      </c>
      <c r="C367" s="58" t="s">
        <v>363</v>
      </c>
      <c r="D367" s="59">
        <v>324</v>
      </c>
      <c r="F367" s="107">
        <f>SUM(F366-E367+D367)</f>
        <v>2266.570000000001</v>
      </c>
      <c r="H367" s="50">
        <v>43734</v>
      </c>
      <c r="J367" s="51" t="s">
        <v>40</v>
      </c>
      <c r="K367" s="52">
        <v>55</v>
      </c>
    </row>
    <row r="368" spans="1:11" ht="18">
      <c r="A368" s="65">
        <v>43738</v>
      </c>
      <c r="B368" s="49" t="s">
        <v>372</v>
      </c>
      <c r="C368" s="58" t="s">
        <v>363</v>
      </c>
      <c r="D368" s="59">
        <v>862.5</v>
      </c>
      <c r="F368" s="107">
        <f>SUM(F367-E368+D368)</f>
        <v>3129.070000000001</v>
      </c>
      <c r="H368" s="50">
        <v>43734</v>
      </c>
      <c r="J368" s="51" t="s">
        <v>127</v>
      </c>
      <c r="K368" s="52">
        <v>1075</v>
      </c>
    </row>
    <row r="369" spans="1:12" ht="18">
      <c r="A369" s="65">
        <v>43738</v>
      </c>
      <c r="B369" s="49">
        <v>158</v>
      </c>
      <c r="C369" s="58" t="s">
        <v>498</v>
      </c>
      <c r="E369" s="107">
        <v>451.35</v>
      </c>
      <c r="F369" s="107">
        <f>SUM(F368-E369+D369)</f>
        <v>2677.720000000001</v>
      </c>
      <c r="H369" s="50">
        <v>43738</v>
      </c>
      <c r="I369" s="49">
        <v>157</v>
      </c>
      <c r="J369" s="51" t="s">
        <v>398</v>
      </c>
      <c r="L369" s="52">
        <v>780.05</v>
      </c>
    </row>
    <row r="370" spans="1:12" ht="18">
      <c r="A370" s="65"/>
      <c r="F370" s="107"/>
      <c r="H370" s="50">
        <v>43738</v>
      </c>
      <c r="J370" s="51" t="s">
        <v>388</v>
      </c>
      <c r="L370" s="52">
        <v>1</v>
      </c>
    </row>
    <row r="371" spans="1:6" ht="18">
      <c r="A371" s="65"/>
      <c r="F371" s="107"/>
    </row>
    <row r="372" ht="18">
      <c r="A372" s="65"/>
    </row>
    <row r="373" spans="1:3" ht="18.75" thickBot="1">
      <c r="A373" s="88"/>
      <c r="B373" s="91"/>
      <c r="C373" s="55" t="s">
        <v>9</v>
      </c>
    </row>
    <row r="374" spans="1:12" ht="18.75" thickBot="1">
      <c r="A374" s="88"/>
      <c r="B374" s="89"/>
      <c r="C374" s="55" t="s">
        <v>10</v>
      </c>
      <c r="D374" s="70">
        <f>SUM(D351:D372)</f>
        <v>5611.450000000001</v>
      </c>
      <c r="E374" s="70">
        <f>SUM(E351:E372)</f>
        <v>2933.73</v>
      </c>
      <c r="K374" s="71">
        <f>SUM(K351:K371)</f>
        <v>799.3599999999994</v>
      </c>
      <c r="L374" s="71">
        <f>SUM(L351:L373)</f>
        <v>1844.22</v>
      </c>
    </row>
    <row r="375" spans="2:12" ht="18.75" thickBot="1">
      <c r="B375" s="79"/>
      <c r="D375" s="70">
        <f>SUM(D374-E374)</f>
        <v>2677.7200000000007</v>
      </c>
      <c r="K375" s="71">
        <f>K374-L374</f>
        <v>-1044.8600000000006</v>
      </c>
      <c r="L375" s="73" t="s">
        <v>78</v>
      </c>
    </row>
    <row r="378" spans="1:8" ht="18">
      <c r="A378" s="11" t="s">
        <v>20</v>
      </c>
      <c r="H378" s="50" t="s">
        <v>20</v>
      </c>
    </row>
    <row r="379" spans="1:12" ht="18">
      <c r="A379" s="11"/>
      <c r="H379" s="53"/>
      <c r="I379" s="54"/>
      <c r="J379" s="60" t="s">
        <v>55</v>
      </c>
      <c r="K379" s="57"/>
      <c r="L379" s="57"/>
    </row>
    <row r="380" spans="1:12" ht="18">
      <c r="A380" s="53" t="s">
        <v>2</v>
      </c>
      <c r="C380" s="55" t="s">
        <v>4</v>
      </c>
      <c r="D380" s="92" t="s">
        <v>5</v>
      </c>
      <c r="E380" s="92" t="s">
        <v>6</v>
      </c>
      <c r="H380" s="53" t="s">
        <v>2</v>
      </c>
      <c r="I380" s="54" t="s">
        <v>54</v>
      </c>
      <c r="J380" s="60" t="s">
        <v>4</v>
      </c>
      <c r="K380" s="57" t="s">
        <v>5</v>
      </c>
      <c r="L380" s="57" t="s">
        <v>6</v>
      </c>
    </row>
    <row r="381" spans="1:12" ht="18">
      <c r="A381" s="53"/>
      <c r="C381" s="55"/>
      <c r="H381" s="53"/>
      <c r="I381" s="54"/>
      <c r="J381" s="60"/>
      <c r="K381" s="57"/>
      <c r="L381" s="57"/>
    </row>
    <row r="382" spans="1:12" ht="18">
      <c r="A382" s="53"/>
      <c r="C382" s="58" t="s">
        <v>8</v>
      </c>
      <c r="D382" s="93">
        <f>D375</f>
        <v>2677.7200000000007</v>
      </c>
      <c r="E382" s="56"/>
      <c r="F382" s="107">
        <f>D375</f>
        <v>2677.7200000000007</v>
      </c>
      <c r="H382" s="49"/>
      <c r="I382" s="51"/>
      <c r="J382" s="52" t="s">
        <v>65</v>
      </c>
      <c r="K382" s="52">
        <f>K375</f>
        <v>-1044.8600000000006</v>
      </c>
      <c r="L382" s="49"/>
    </row>
    <row r="383" spans="1:12" ht="18">
      <c r="A383" s="94">
        <v>43739</v>
      </c>
      <c r="B383" s="49" t="s">
        <v>373</v>
      </c>
      <c r="C383" s="58" t="s">
        <v>40</v>
      </c>
      <c r="D383" s="93">
        <v>273</v>
      </c>
      <c r="E383" s="56"/>
      <c r="F383" s="107">
        <f aca="true" t="shared" si="9" ref="F383:F423">F382+D383-E383</f>
        <v>2950.7200000000007</v>
      </c>
      <c r="H383" s="50">
        <v>43739</v>
      </c>
      <c r="I383" s="51"/>
      <c r="J383" s="52" t="s">
        <v>363</v>
      </c>
      <c r="K383" s="52">
        <v>220</v>
      </c>
      <c r="L383" s="49"/>
    </row>
    <row r="384" spans="1:12" ht="18">
      <c r="A384" s="94">
        <v>43740</v>
      </c>
      <c r="B384" s="49" t="s">
        <v>374</v>
      </c>
      <c r="C384" s="58" t="s">
        <v>40</v>
      </c>
      <c r="D384" s="93">
        <v>530</v>
      </c>
      <c r="E384" s="56"/>
      <c r="F384" s="107">
        <f t="shared" si="9"/>
        <v>3480.7200000000007</v>
      </c>
      <c r="H384" s="50">
        <v>43739</v>
      </c>
      <c r="I384" s="51"/>
      <c r="J384" s="52" t="s">
        <v>363</v>
      </c>
      <c r="K384" s="52">
        <v>30</v>
      </c>
      <c r="L384" s="49"/>
    </row>
    <row r="385" spans="1:12" ht="18">
      <c r="A385" s="94">
        <v>43741</v>
      </c>
      <c r="B385" s="49" t="s">
        <v>375</v>
      </c>
      <c r="C385" s="58" t="s">
        <v>40</v>
      </c>
      <c r="D385" s="93">
        <v>760</v>
      </c>
      <c r="E385" s="56"/>
      <c r="F385" s="107">
        <f t="shared" si="9"/>
        <v>4240.720000000001</v>
      </c>
      <c r="H385" s="50">
        <v>43739</v>
      </c>
      <c r="I385" s="51"/>
      <c r="J385" s="52" t="s">
        <v>363</v>
      </c>
      <c r="K385" s="52">
        <v>225</v>
      </c>
      <c r="L385" s="49"/>
    </row>
    <row r="386" spans="1:12" ht="18">
      <c r="A386" s="94">
        <v>43742</v>
      </c>
      <c r="B386" s="49" t="s">
        <v>376</v>
      </c>
      <c r="C386" s="58" t="s">
        <v>40</v>
      </c>
      <c r="D386" s="93">
        <v>40</v>
      </c>
      <c r="E386" s="56"/>
      <c r="F386" s="107">
        <f t="shared" si="9"/>
        <v>4280.720000000001</v>
      </c>
      <c r="H386" s="50">
        <v>43740</v>
      </c>
      <c r="I386" s="51"/>
      <c r="J386" s="52" t="s">
        <v>363</v>
      </c>
      <c r="K386" s="52">
        <v>110</v>
      </c>
      <c r="L386" s="49"/>
    </row>
    <row r="387" spans="1:12" ht="18">
      <c r="A387" s="50">
        <v>43742</v>
      </c>
      <c r="C387" s="58" t="s">
        <v>282</v>
      </c>
      <c r="E387" s="59">
        <v>3905</v>
      </c>
      <c r="F387" s="107">
        <f t="shared" si="9"/>
        <v>375.72000000000116</v>
      </c>
      <c r="H387" s="50">
        <v>43741</v>
      </c>
      <c r="I387" s="95"/>
      <c r="J387" s="51" t="s">
        <v>46</v>
      </c>
      <c r="L387" s="52">
        <v>3.05</v>
      </c>
    </row>
    <row r="388" spans="1:14" ht="18">
      <c r="A388" s="50">
        <v>43742</v>
      </c>
      <c r="B388" s="49">
        <v>159</v>
      </c>
      <c r="C388" s="58" t="s">
        <v>504</v>
      </c>
      <c r="E388" s="59">
        <v>41.07</v>
      </c>
      <c r="F388" s="107">
        <f t="shared" si="9"/>
        <v>334.65000000000117</v>
      </c>
      <c r="H388" s="50">
        <v>43742</v>
      </c>
      <c r="I388" s="49">
        <v>160</v>
      </c>
      <c r="J388" s="51" t="s">
        <v>222</v>
      </c>
      <c r="L388" s="114">
        <v>50.78</v>
      </c>
      <c r="M388" s="77"/>
      <c r="N388" s="77"/>
    </row>
    <row r="389" spans="1:12" ht="18">
      <c r="A389" s="50">
        <v>43745</v>
      </c>
      <c r="B389" s="49" t="s">
        <v>377</v>
      </c>
      <c r="C389" s="58" t="s">
        <v>40</v>
      </c>
      <c r="D389" s="59">
        <v>1202.5</v>
      </c>
      <c r="F389" s="107">
        <f t="shared" si="9"/>
        <v>1537.1500000000012</v>
      </c>
      <c r="H389" s="50">
        <v>43742</v>
      </c>
      <c r="J389" s="51" t="s">
        <v>42</v>
      </c>
      <c r="L389" s="52">
        <v>1</v>
      </c>
    </row>
    <row r="390" spans="1:11" ht="18">
      <c r="A390" s="50">
        <v>43746</v>
      </c>
      <c r="B390" s="49" t="s">
        <v>378</v>
      </c>
      <c r="C390" s="58" t="s">
        <v>40</v>
      </c>
      <c r="D390" s="59">
        <v>348.5</v>
      </c>
      <c r="F390" s="107">
        <f t="shared" si="9"/>
        <v>1885.6500000000012</v>
      </c>
      <c r="H390" s="50">
        <v>43742</v>
      </c>
      <c r="J390" s="51" t="s">
        <v>127</v>
      </c>
      <c r="K390" s="52">
        <v>3905</v>
      </c>
    </row>
    <row r="391" spans="1:11" ht="18">
      <c r="A391" s="50">
        <v>43747</v>
      </c>
      <c r="B391" s="49" t="s">
        <v>379</v>
      </c>
      <c r="C391" s="58" t="s">
        <v>40</v>
      </c>
      <c r="D391" s="59">
        <v>220</v>
      </c>
      <c r="F391" s="107">
        <f t="shared" si="9"/>
        <v>2105.6500000000015</v>
      </c>
      <c r="H391" s="50">
        <v>43742</v>
      </c>
      <c r="J391" s="51" t="s">
        <v>363</v>
      </c>
      <c r="K391" s="52">
        <v>110</v>
      </c>
    </row>
    <row r="392" spans="1:12" ht="18">
      <c r="A392" s="50">
        <v>43748</v>
      </c>
      <c r="B392" s="49">
        <v>161</v>
      </c>
      <c r="C392" s="58" t="s">
        <v>360</v>
      </c>
      <c r="E392" s="59">
        <v>267.09</v>
      </c>
      <c r="F392" s="107">
        <f t="shared" si="9"/>
        <v>1838.5600000000015</v>
      </c>
      <c r="H392" s="50">
        <v>43745</v>
      </c>
      <c r="J392" s="51" t="s">
        <v>129</v>
      </c>
      <c r="L392" s="52">
        <v>27.47</v>
      </c>
    </row>
    <row r="393" spans="1:11" ht="18">
      <c r="A393" s="50">
        <v>43749</v>
      </c>
      <c r="B393" s="49" t="s">
        <v>380</v>
      </c>
      <c r="C393" s="58" t="s">
        <v>40</v>
      </c>
      <c r="D393" s="59">
        <v>80</v>
      </c>
      <c r="F393" s="107">
        <f t="shared" si="9"/>
        <v>1918.5600000000015</v>
      </c>
      <c r="H393" s="50">
        <v>43746</v>
      </c>
      <c r="J393" s="51" t="s">
        <v>363</v>
      </c>
      <c r="K393" s="52">
        <v>110</v>
      </c>
    </row>
    <row r="394" spans="1:11" ht="18">
      <c r="A394" s="50">
        <v>43749</v>
      </c>
      <c r="C394" s="58" t="s">
        <v>282</v>
      </c>
      <c r="E394" s="59">
        <v>700</v>
      </c>
      <c r="F394" s="107">
        <f t="shared" si="9"/>
        <v>1218.5600000000015</v>
      </c>
      <c r="H394" s="50">
        <v>43746</v>
      </c>
      <c r="J394" s="51" t="s">
        <v>363</v>
      </c>
      <c r="K394" s="52">
        <v>110</v>
      </c>
    </row>
    <row r="395" spans="1:11" ht="18">
      <c r="A395" s="50">
        <v>43749</v>
      </c>
      <c r="B395" s="49" t="s">
        <v>381</v>
      </c>
      <c r="C395" s="58" t="s">
        <v>40</v>
      </c>
      <c r="D395" s="59">
        <v>453.5</v>
      </c>
      <c r="F395" s="107">
        <f t="shared" si="9"/>
        <v>1672.0600000000015</v>
      </c>
      <c r="H395" s="50">
        <v>43746</v>
      </c>
      <c r="J395" s="51" t="s">
        <v>363</v>
      </c>
      <c r="K395" s="52">
        <v>272.5</v>
      </c>
    </row>
    <row r="396" spans="1:12" ht="18">
      <c r="A396" s="50">
        <v>43750</v>
      </c>
      <c r="B396" s="49">
        <v>165</v>
      </c>
      <c r="C396" s="58" t="s">
        <v>68</v>
      </c>
      <c r="E396" s="59">
        <v>45.94</v>
      </c>
      <c r="F396" s="107">
        <f t="shared" si="9"/>
        <v>1626.1200000000015</v>
      </c>
      <c r="H396" s="50">
        <v>43746</v>
      </c>
      <c r="J396" s="51" t="s">
        <v>47</v>
      </c>
      <c r="L396" s="52">
        <v>8.33</v>
      </c>
    </row>
    <row r="397" spans="1:12" ht="18">
      <c r="A397" s="50">
        <v>43750</v>
      </c>
      <c r="B397" s="49">
        <v>166</v>
      </c>
      <c r="C397" s="58" t="s">
        <v>359</v>
      </c>
      <c r="E397" s="59">
        <v>32.79</v>
      </c>
      <c r="F397" s="107">
        <f t="shared" si="9"/>
        <v>1593.3300000000015</v>
      </c>
      <c r="H397" s="50">
        <v>43748</v>
      </c>
      <c r="I397" s="49">
        <v>162</v>
      </c>
      <c r="J397" s="51" t="s">
        <v>578</v>
      </c>
      <c r="L397" s="52">
        <v>921.67</v>
      </c>
    </row>
    <row r="398" spans="1:12" ht="18">
      <c r="A398" s="50">
        <v>43750</v>
      </c>
      <c r="B398" s="49">
        <v>167</v>
      </c>
      <c r="C398" s="58" t="s">
        <v>550</v>
      </c>
      <c r="E398" s="59">
        <v>105.6</v>
      </c>
      <c r="F398" s="107">
        <f t="shared" si="9"/>
        <v>1487.7300000000016</v>
      </c>
      <c r="H398" s="50">
        <v>43748</v>
      </c>
      <c r="J398" s="51" t="s">
        <v>388</v>
      </c>
      <c r="L398" s="52">
        <v>1</v>
      </c>
    </row>
    <row r="399" spans="1:12" ht="18">
      <c r="A399" s="50">
        <v>43751</v>
      </c>
      <c r="B399" s="49">
        <v>168</v>
      </c>
      <c r="C399" s="58" t="s">
        <v>359</v>
      </c>
      <c r="E399" s="59">
        <v>10</v>
      </c>
      <c r="F399" s="107">
        <f t="shared" si="9"/>
        <v>1477.7300000000016</v>
      </c>
      <c r="H399" s="50">
        <v>43748</v>
      </c>
      <c r="I399" s="49">
        <v>163</v>
      </c>
      <c r="J399" s="51" t="s">
        <v>391</v>
      </c>
      <c r="L399" s="52">
        <v>549</v>
      </c>
    </row>
    <row r="400" spans="1:12" ht="18">
      <c r="A400" s="50">
        <v>43751</v>
      </c>
      <c r="B400" s="49">
        <v>169</v>
      </c>
      <c r="C400" s="58" t="s">
        <v>359</v>
      </c>
      <c r="E400" s="59">
        <v>16.92</v>
      </c>
      <c r="F400" s="107">
        <f t="shared" si="9"/>
        <v>1460.8100000000015</v>
      </c>
      <c r="H400" s="50">
        <v>43748</v>
      </c>
      <c r="J400" s="51" t="s">
        <v>388</v>
      </c>
      <c r="L400" s="52">
        <v>1</v>
      </c>
    </row>
    <row r="401" spans="1:11" ht="18">
      <c r="A401" s="50">
        <v>43751</v>
      </c>
      <c r="B401" s="49">
        <v>170</v>
      </c>
      <c r="C401" s="58" t="s">
        <v>53</v>
      </c>
      <c r="E401" s="59">
        <v>1000</v>
      </c>
      <c r="F401" s="107">
        <f t="shared" si="9"/>
        <v>460.81000000000154</v>
      </c>
      <c r="H401" s="50">
        <v>43748</v>
      </c>
      <c r="J401" s="51" t="s">
        <v>363</v>
      </c>
      <c r="K401" s="52">
        <v>180</v>
      </c>
    </row>
    <row r="402" spans="1:14" ht="18">
      <c r="A402" s="50">
        <v>43752</v>
      </c>
      <c r="B402" s="49" t="s">
        <v>382</v>
      </c>
      <c r="C402" s="58" t="s">
        <v>40</v>
      </c>
      <c r="D402" s="59">
        <v>464</v>
      </c>
      <c r="F402" s="107">
        <f t="shared" si="9"/>
        <v>924.8100000000015</v>
      </c>
      <c r="H402" s="50">
        <v>43748</v>
      </c>
      <c r="I402" s="49">
        <v>164</v>
      </c>
      <c r="J402" s="58" t="s">
        <v>570</v>
      </c>
      <c r="K402" s="76"/>
      <c r="L402" s="76">
        <v>203.35</v>
      </c>
      <c r="M402" s="79"/>
      <c r="N402" s="118"/>
    </row>
    <row r="403" spans="1:12" ht="18">
      <c r="A403" s="50">
        <v>43753</v>
      </c>
      <c r="B403" s="96" t="s">
        <v>383</v>
      </c>
      <c r="C403" s="58" t="s">
        <v>40</v>
      </c>
      <c r="D403" s="59">
        <v>60</v>
      </c>
      <c r="F403" s="107">
        <f t="shared" si="9"/>
        <v>984.8100000000015</v>
      </c>
      <c r="H403" s="50">
        <v>43748</v>
      </c>
      <c r="J403" s="51" t="s">
        <v>42</v>
      </c>
      <c r="L403" s="52">
        <v>1</v>
      </c>
    </row>
    <row r="404" spans="1:11" ht="19.5" customHeight="1">
      <c r="A404" s="50">
        <v>43754</v>
      </c>
      <c r="B404" s="96" t="s">
        <v>384</v>
      </c>
      <c r="C404" s="58" t="s">
        <v>40</v>
      </c>
      <c r="D404" s="59">
        <v>587.5</v>
      </c>
      <c r="F404" s="107">
        <f t="shared" si="9"/>
        <v>1572.3100000000015</v>
      </c>
      <c r="H404" s="50">
        <v>43749</v>
      </c>
      <c r="J404" s="51" t="s">
        <v>127</v>
      </c>
      <c r="K404" s="52">
        <v>700</v>
      </c>
    </row>
    <row r="405" spans="1:11" ht="18">
      <c r="A405" s="50">
        <v>43756</v>
      </c>
      <c r="B405" s="96" t="s">
        <v>385</v>
      </c>
      <c r="C405" s="58" t="s">
        <v>40</v>
      </c>
      <c r="D405" s="59">
        <v>156</v>
      </c>
      <c r="F405" s="107">
        <f t="shared" si="9"/>
        <v>1728.3100000000015</v>
      </c>
      <c r="H405" s="50">
        <v>43749</v>
      </c>
      <c r="J405" s="51" t="s">
        <v>363</v>
      </c>
      <c r="K405" s="52">
        <v>110</v>
      </c>
    </row>
    <row r="406" spans="1:11" ht="18">
      <c r="A406" s="50">
        <v>43759</v>
      </c>
      <c r="B406" s="96" t="s">
        <v>386</v>
      </c>
      <c r="C406" s="58" t="s">
        <v>40</v>
      </c>
      <c r="D406" s="59">
        <v>534</v>
      </c>
      <c r="F406" s="107">
        <f t="shared" si="9"/>
        <v>2262.3100000000013</v>
      </c>
      <c r="H406" s="50">
        <v>43752</v>
      </c>
      <c r="J406" s="51" t="s">
        <v>363</v>
      </c>
      <c r="K406" s="52">
        <v>110</v>
      </c>
    </row>
    <row r="407" spans="1:13" ht="18">
      <c r="A407" s="50">
        <v>43760</v>
      </c>
      <c r="B407" s="96" t="s">
        <v>387</v>
      </c>
      <c r="C407" s="58" t="s">
        <v>40</v>
      </c>
      <c r="D407" s="59">
        <v>170</v>
      </c>
      <c r="F407" s="107">
        <f t="shared" si="9"/>
        <v>2432.3100000000013</v>
      </c>
      <c r="H407" s="50">
        <v>43753</v>
      </c>
      <c r="J407" s="51" t="s">
        <v>62</v>
      </c>
      <c r="L407" s="62">
        <v>10.85</v>
      </c>
      <c r="M407" s="49" t="s">
        <v>573</v>
      </c>
    </row>
    <row r="408" spans="1:13" ht="18">
      <c r="A408" s="50">
        <v>43761</v>
      </c>
      <c r="B408" s="143">
        <v>173</v>
      </c>
      <c r="C408" s="58" t="s">
        <v>60</v>
      </c>
      <c r="E408" s="59">
        <v>950</v>
      </c>
      <c r="F408" s="107">
        <f t="shared" si="9"/>
        <v>1482.3100000000013</v>
      </c>
      <c r="H408" s="50">
        <v>43753</v>
      </c>
      <c r="J408" s="51" t="s">
        <v>389</v>
      </c>
      <c r="L408" s="62"/>
      <c r="M408" s="49" t="s">
        <v>582</v>
      </c>
    </row>
    <row r="409" spans="1:13" ht="18">
      <c r="A409" s="50">
        <v>43761</v>
      </c>
      <c r="B409" s="96" t="s">
        <v>402</v>
      </c>
      <c r="C409" s="58" t="s">
        <v>40</v>
      </c>
      <c r="D409" s="59">
        <v>135</v>
      </c>
      <c r="F409" s="107">
        <f t="shared" si="9"/>
        <v>1617.3100000000013</v>
      </c>
      <c r="H409" s="50">
        <v>43754</v>
      </c>
      <c r="J409" s="51" t="s">
        <v>363</v>
      </c>
      <c r="K409" s="52">
        <v>170</v>
      </c>
      <c r="M409" s="49" t="s">
        <v>583</v>
      </c>
    </row>
    <row r="410" spans="1:12" ht="18">
      <c r="A410" s="50">
        <v>43762</v>
      </c>
      <c r="B410" s="96" t="s">
        <v>403</v>
      </c>
      <c r="C410" s="58" t="s">
        <v>40</v>
      </c>
      <c r="D410" s="59">
        <v>172.5</v>
      </c>
      <c r="F410" s="107">
        <f t="shared" si="9"/>
        <v>1789.8100000000013</v>
      </c>
      <c r="H410" s="50">
        <v>43756</v>
      </c>
      <c r="I410" s="49">
        <v>171</v>
      </c>
      <c r="J410" s="51" t="s">
        <v>390</v>
      </c>
      <c r="L410" s="52">
        <v>1626.25</v>
      </c>
    </row>
    <row r="411" spans="1:12" ht="18">
      <c r="A411" s="50">
        <v>43762</v>
      </c>
      <c r="B411" s="143">
        <v>174</v>
      </c>
      <c r="C411" s="58" t="s">
        <v>505</v>
      </c>
      <c r="E411" s="59">
        <v>18.5</v>
      </c>
      <c r="F411" s="107">
        <f t="shared" si="9"/>
        <v>1771.3100000000013</v>
      </c>
      <c r="H411" s="50">
        <v>43756</v>
      </c>
      <c r="I411" s="49">
        <v>172</v>
      </c>
      <c r="J411" s="51" t="s">
        <v>390</v>
      </c>
      <c r="L411" s="52">
        <v>2192.5</v>
      </c>
    </row>
    <row r="412" spans="1:12" ht="18">
      <c r="A412" s="50">
        <v>43763</v>
      </c>
      <c r="B412" s="143">
        <v>176</v>
      </c>
      <c r="C412" s="58" t="s">
        <v>504</v>
      </c>
      <c r="E412" s="59">
        <v>29.2</v>
      </c>
      <c r="F412" s="107">
        <f t="shared" si="9"/>
        <v>1742.1100000000013</v>
      </c>
      <c r="H412" s="50">
        <v>43756</v>
      </c>
      <c r="J412" s="51" t="s">
        <v>388</v>
      </c>
      <c r="L412" s="52">
        <v>2</v>
      </c>
    </row>
    <row r="413" spans="1:11" ht="18">
      <c r="A413" s="50">
        <v>43763</v>
      </c>
      <c r="B413" s="96" t="s">
        <v>404</v>
      </c>
      <c r="C413" s="58" t="s">
        <v>40</v>
      </c>
      <c r="D413" s="59">
        <v>536</v>
      </c>
      <c r="F413" s="107">
        <f t="shared" si="9"/>
        <v>2278.1100000000015</v>
      </c>
      <c r="H413" s="50">
        <v>43756</v>
      </c>
      <c r="J413" s="51" t="s">
        <v>363</v>
      </c>
      <c r="K413" s="52">
        <v>55</v>
      </c>
    </row>
    <row r="414" spans="1:11" ht="18">
      <c r="A414" s="50">
        <v>43766</v>
      </c>
      <c r="B414" s="96" t="s">
        <v>405</v>
      </c>
      <c r="C414" s="58" t="s">
        <v>40</v>
      </c>
      <c r="D414" s="59">
        <v>311</v>
      </c>
      <c r="F414" s="107">
        <f t="shared" si="9"/>
        <v>2589.1100000000015</v>
      </c>
      <c r="H414" s="50">
        <v>43760</v>
      </c>
      <c r="J414" s="51" t="s">
        <v>363</v>
      </c>
      <c r="K414" s="52">
        <v>100</v>
      </c>
    </row>
    <row r="415" spans="1:14" ht="18">
      <c r="A415" s="50">
        <v>43767</v>
      </c>
      <c r="B415" s="96" t="s">
        <v>406</v>
      </c>
      <c r="C415" s="58" t="s">
        <v>40</v>
      </c>
      <c r="D415" s="59">
        <v>340</v>
      </c>
      <c r="F415" s="107">
        <f t="shared" si="9"/>
        <v>2929.1100000000015</v>
      </c>
      <c r="H415" s="50">
        <v>43763</v>
      </c>
      <c r="I415" s="49">
        <v>175</v>
      </c>
      <c r="J415" s="116" t="s">
        <v>286</v>
      </c>
      <c r="K415" s="76"/>
      <c r="L415" s="76">
        <v>35.78</v>
      </c>
      <c r="N415" s="111"/>
    </row>
    <row r="416" spans="1:12" ht="18">
      <c r="A416" s="50">
        <v>43768</v>
      </c>
      <c r="B416" s="96" t="s">
        <v>407</v>
      </c>
      <c r="C416" s="58" t="s">
        <v>40</v>
      </c>
      <c r="D416" s="59">
        <v>124</v>
      </c>
      <c r="F416" s="107">
        <f t="shared" si="9"/>
        <v>3053.1100000000015</v>
      </c>
      <c r="H416" s="50">
        <v>43763</v>
      </c>
      <c r="J416" s="51" t="s">
        <v>42</v>
      </c>
      <c r="L416" s="52">
        <v>1</v>
      </c>
    </row>
    <row r="417" spans="1:13" ht="18">
      <c r="A417" s="50">
        <v>43769</v>
      </c>
      <c r="B417" s="96" t="s">
        <v>408</v>
      </c>
      <c r="C417" s="58" t="s">
        <v>40</v>
      </c>
      <c r="D417" s="59">
        <v>145</v>
      </c>
      <c r="F417" s="107">
        <f t="shared" si="9"/>
        <v>3198.1100000000015</v>
      </c>
      <c r="H417" s="50">
        <v>43766</v>
      </c>
      <c r="I417" s="49">
        <v>177</v>
      </c>
      <c r="J417" s="58" t="s">
        <v>393</v>
      </c>
      <c r="K417" s="76">
        <v>4.93</v>
      </c>
      <c r="M417" s="119" t="s">
        <v>356</v>
      </c>
    </row>
    <row r="418" spans="1:11" ht="18">
      <c r="A418" s="50">
        <v>43769</v>
      </c>
      <c r="B418" s="143">
        <v>180</v>
      </c>
      <c r="C418" s="58" t="s">
        <v>44</v>
      </c>
      <c r="E418" s="59">
        <v>63.75</v>
      </c>
      <c r="F418" s="107">
        <f t="shared" si="9"/>
        <v>3134.3600000000015</v>
      </c>
      <c r="H418" s="50">
        <v>43766</v>
      </c>
      <c r="J418" s="51" t="s">
        <v>363</v>
      </c>
      <c r="K418" s="52">
        <v>175</v>
      </c>
    </row>
    <row r="419" spans="1:11" ht="18">
      <c r="A419" s="50">
        <v>43769</v>
      </c>
      <c r="B419" s="143">
        <v>181</v>
      </c>
      <c r="C419" s="58" t="s">
        <v>506</v>
      </c>
      <c r="E419" s="59">
        <v>311.52</v>
      </c>
      <c r="F419" s="107">
        <f t="shared" si="9"/>
        <v>2822.8400000000015</v>
      </c>
      <c r="H419" s="50">
        <v>43766</v>
      </c>
      <c r="J419" s="51" t="s">
        <v>363</v>
      </c>
      <c r="K419" s="52">
        <v>110</v>
      </c>
    </row>
    <row r="420" spans="1:12" ht="18">
      <c r="A420" s="50">
        <v>43769</v>
      </c>
      <c r="B420" s="143">
        <v>182</v>
      </c>
      <c r="C420" s="58" t="s">
        <v>483</v>
      </c>
      <c r="E420" s="59">
        <v>601.8</v>
      </c>
      <c r="F420" s="107">
        <f t="shared" si="9"/>
        <v>2221.040000000002</v>
      </c>
      <c r="H420" s="50">
        <v>43766</v>
      </c>
      <c r="I420" s="49">
        <v>178</v>
      </c>
      <c r="J420" s="51" t="s">
        <v>72</v>
      </c>
      <c r="L420" s="52">
        <v>14.52</v>
      </c>
    </row>
    <row r="421" spans="1:12" ht="18">
      <c r="A421" s="50">
        <v>43769</v>
      </c>
      <c r="B421" s="143">
        <v>183</v>
      </c>
      <c r="C421" s="58" t="s">
        <v>507</v>
      </c>
      <c r="E421" s="59">
        <v>510</v>
      </c>
      <c r="F421" s="107">
        <f t="shared" si="9"/>
        <v>1711.0400000000018</v>
      </c>
      <c r="H421" s="50">
        <v>43766</v>
      </c>
      <c r="J421" s="51" t="s">
        <v>42</v>
      </c>
      <c r="L421" s="52">
        <v>1</v>
      </c>
    </row>
    <row r="422" spans="1:12" ht="18">
      <c r="A422" s="50">
        <v>43769</v>
      </c>
      <c r="B422" s="143">
        <v>184</v>
      </c>
      <c r="C422" s="58" t="s">
        <v>508</v>
      </c>
      <c r="E422" s="59">
        <v>283.2</v>
      </c>
      <c r="F422" s="107">
        <f t="shared" si="9"/>
        <v>1427.8400000000017</v>
      </c>
      <c r="H422" s="50">
        <v>43766</v>
      </c>
      <c r="J422" s="51" t="s">
        <v>468</v>
      </c>
      <c r="L422" s="52">
        <v>121</v>
      </c>
    </row>
    <row r="423" spans="1:6" ht="18">
      <c r="A423" s="50">
        <v>43769</v>
      </c>
      <c r="B423" s="49">
        <v>185</v>
      </c>
      <c r="C423" s="58" t="s">
        <v>509</v>
      </c>
      <c r="E423" s="59">
        <v>339.84</v>
      </c>
      <c r="F423" s="107">
        <f t="shared" si="9"/>
        <v>1088.0000000000018</v>
      </c>
    </row>
    <row r="424" spans="2:6" ht="18">
      <c r="B424" s="96"/>
      <c r="F424" s="107"/>
    </row>
    <row r="425" spans="1:6" ht="18">
      <c r="A425" s="88"/>
      <c r="B425" s="97"/>
      <c r="C425" s="55" t="s">
        <v>9</v>
      </c>
      <c r="F425" s="107"/>
    </row>
    <row r="426" spans="1:6" ht="18.75" thickBot="1">
      <c r="A426" s="88"/>
      <c r="B426" s="98"/>
      <c r="C426" s="55" t="s">
        <v>10</v>
      </c>
      <c r="F426" s="107"/>
    </row>
    <row r="427" spans="2:12" ht="18.75" thickBot="1">
      <c r="B427" s="79"/>
      <c r="D427" s="70">
        <f>SUM(D382:D424)</f>
        <v>10320.220000000001</v>
      </c>
      <c r="E427" s="70">
        <f>SUM(E382:E424)</f>
        <v>9232.220000000001</v>
      </c>
      <c r="K427" s="71">
        <f>SUM(K381:K425)</f>
        <v>5762.57</v>
      </c>
      <c r="L427" s="71">
        <f>SUM(L387:L425)</f>
        <v>5772.55</v>
      </c>
    </row>
    <row r="428" spans="2:12" ht="18.75" thickBot="1">
      <c r="B428" s="79"/>
      <c r="D428" s="70">
        <f>D427-E427</f>
        <v>1088</v>
      </c>
      <c r="K428" s="71">
        <f>K427-L427</f>
        <v>-9.980000000000473</v>
      </c>
      <c r="L428" s="90" t="s">
        <v>78</v>
      </c>
    </row>
    <row r="429" spans="2:6" ht="18">
      <c r="B429" s="96"/>
      <c r="F429" s="107"/>
    </row>
    <row r="430" spans="2:6" ht="18">
      <c r="B430" s="96"/>
      <c r="F430" s="107"/>
    </row>
    <row r="431" spans="1:8" ht="18">
      <c r="A431" s="11" t="s">
        <v>21</v>
      </c>
      <c r="H431" s="50" t="s">
        <v>21</v>
      </c>
    </row>
    <row r="432" spans="1:12" ht="18">
      <c r="A432" s="11"/>
      <c r="H432" s="53"/>
      <c r="I432" s="54"/>
      <c r="J432" s="60" t="s">
        <v>55</v>
      </c>
      <c r="K432" s="57"/>
      <c r="L432" s="57"/>
    </row>
    <row r="433" spans="1:12" ht="18">
      <c r="A433" s="53" t="s">
        <v>2</v>
      </c>
      <c r="B433" s="54" t="s">
        <v>86</v>
      </c>
      <c r="C433" s="55" t="s">
        <v>4</v>
      </c>
      <c r="D433" s="92" t="s">
        <v>5</v>
      </c>
      <c r="E433" s="92" t="s">
        <v>6</v>
      </c>
      <c r="H433" s="53" t="s">
        <v>2</v>
      </c>
      <c r="I433" s="54" t="s">
        <v>54</v>
      </c>
      <c r="J433" s="60" t="s">
        <v>4</v>
      </c>
      <c r="K433" s="57" t="s">
        <v>5</v>
      </c>
      <c r="L433" s="57" t="s">
        <v>6</v>
      </c>
    </row>
    <row r="434" spans="1:13" ht="18">
      <c r="A434" s="53"/>
      <c r="C434" s="55"/>
      <c r="I434" s="53"/>
      <c r="J434" s="54"/>
      <c r="K434" s="60"/>
      <c r="L434" s="57"/>
      <c r="M434" s="57"/>
    </row>
    <row r="435" spans="1:11" ht="18">
      <c r="A435" s="49"/>
      <c r="B435" s="51"/>
      <c r="C435" s="59" t="s">
        <v>8</v>
      </c>
      <c r="D435" s="59">
        <f>D428</f>
        <v>1088</v>
      </c>
      <c r="F435" s="107">
        <f>D428</f>
        <v>1088</v>
      </c>
      <c r="J435" s="51" t="s">
        <v>65</v>
      </c>
      <c r="K435" s="52">
        <f>K428</f>
        <v>-9.980000000000473</v>
      </c>
    </row>
    <row r="436" spans="1:12" ht="18">
      <c r="A436" s="50">
        <v>43772</v>
      </c>
      <c r="B436" s="142">
        <v>188</v>
      </c>
      <c r="C436" s="59" t="s">
        <v>522</v>
      </c>
      <c r="E436" s="59">
        <v>57.4</v>
      </c>
      <c r="F436" s="107">
        <f aca="true" t="shared" si="10" ref="F436:F446">F435+D436-E436</f>
        <v>1030.6</v>
      </c>
      <c r="H436" s="50">
        <v>43773</v>
      </c>
      <c r="J436" s="51" t="s">
        <v>42</v>
      </c>
      <c r="L436" s="52">
        <v>1</v>
      </c>
    </row>
    <row r="437" spans="1:12" ht="18">
      <c r="A437" s="50">
        <v>43773</v>
      </c>
      <c r="B437" s="51" t="s">
        <v>409</v>
      </c>
      <c r="C437" s="59" t="s">
        <v>64</v>
      </c>
      <c r="D437" s="59">
        <v>979</v>
      </c>
      <c r="F437" s="107">
        <f t="shared" si="10"/>
        <v>2009.6</v>
      </c>
      <c r="H437" s="50">
        <v>43773</v>
      </c>
      <c r="I437" s="49">
        <v>186</v>
      </c>
      <c r="J437" s="51" t="s">
        <v>574</v>
      </c>
      <c r="L437" s="52">
        <v>921.67</v>
      </c>
    </row>
    <row r="438" spans="1:12" ht="18">
      <c r="A438" s="50">
        <v>43773</v>
      </c>
      <c r="B438" s="142">
        <v>189</v>
      </c>
      <c r="C438" s="59" t="s">
        <v>435</v>
      </c>
      <c r="E438" s="59">
        <v>2.5</v>
      </c>
      <c r="F438" s="107">
        <f t="shared" si="10"/>
        <v>2007.1</v>
      </c>
      <c r="H438" s="50">
        <v>43773</v>
      </c>
      <c r="I438" s="49">
        <v>187</v>
      </c>
      <c r="J438" s="51" t="s">
        <v>222</v>
      </c>
      <c r="L438" s="52">
        <v>58.84</v>
      </c>
    </row>
    <row r="439" spans="1:12" ht="18">
      <c r="A439" s="50">
        <v>43774</v>
      </c>
      <c r="B439" s="96" t="s">
        <v>410</v>
      </c>
      <c r="C439" s="58" t="s">
        <v>64</v>
      </c>
      <c r="D439" s="59">
        <v>130</v>
      </c>
      <c r="F439" s="107">
        <f t="shared" si="10"/>
        <v>2137.1</v>
      </c>
      <c r="H439" s="50">
        <v>43773</v>
      </c>
      <c r="J439" s="51" t="s">
        <v>388</v>
      </c>
      <c r="L439" s="52">
        <v>1</v>
      </c>
    </row>
    <row r="440" spans="1:12" ht="18">
      <c r="A440" s="50">
        <v>43775</v>
      </c>
      <c r="B440" s="96" t="s">
        <v>411</v>
      </c>
      <c r="C440" s="58" t="s">
        <v>64</v>
      </c>
      <c r="D440" s="59">
        <v>246</v>
      </c>
      <c r="F440" s="107">
        <f t="shared" si="10"/>
        <v>2383.1</v>
      </c>
      <c r="H440" s="50">
        <v>43773</v>
      </c>
      <c r="J440" s="51" t="s">
        <v>40</v>
      </c>
      <c r="K440" s="52">
        <v>110</v>
      </c>
      <c r="L440" s="49"/>
    </row>
    <row r="441" spans="1:11" ht="18">
      <c r="A441" s="50">
        <v>43775</v>
      </c>
      <c r="B441" s="142">
        <v>190</v>
      </c>
      <c r="C441" s="58" t="s">
        <v>436</v>
      </c>
      <c r="E441" s="59">
        <v>11.5</v>
      </c>
      <c r="F441" s="107">
        <f t="shared" si="10"/>
        <v>2371.6</v>
      </c>
      <c r="H441" s="50">
        <v>43773</v>
      </c>
      <c r="J441" s="51" t="s">
        <v>40</v>
      </c>
      <c r="K441" s="52">
        <v>400</v>
      </c>
    </row>
    <row r="442" spans="1:12" ht="18">
      <c r="A442" s="50">
        <v>43776</v>
      </c>
      <c r="B442" s="96" t="s">
        <v>412</v>
      </c>
      <c r="C442" s="58" t="s">
        <v>64</v>
      </c>
      <c r="D442" s="59">
        <v>230</v>
      </c>
      <c r="F442" s="107">
        <f t="shared" si="10"/>
        <v>2601.6</v>
      </c>
      <c r="H442" s="50">
        <v>43774</v>
      </c>
      <c r="J442" s="51" t="s">
        <v>40</v>
      </c>
      <c r="K442" s="52">
        <v>150</v>
      </c>
      <c r="L442" s="49"/>
    </row>
    <row r="443" spans="1:11" ht="18">
      <c r="A443" s="50">
        <v>43776</v>
      </c>
      <c r="B443" s="142">
        <v>191</v>
      </c>
      <c r="C443" s="58" t="s">
        <v>437</v>
      </c>
      <c r="E443" s="59">
        <v>67</v>
      </c>
      <c r="F443" s="107">
        <f t="shared" si="10"/>
        <v>2534.6</v>
      </c>
      <c r="H443" s="50">
        <v>43774</v>
      </c>
      <c r="J443" s="51" t="s">
        <v>40</v>
      </c>
      <c r="K443" s="52">
        <v>110</v>
      </c>
    </row>
    <row r="444" spans="1:12" ht="18">
      <c r="A444" s="50">
        <v>43777</v>
      </c>
      <c r="B444" s="96" t="s">
        <v>413</v>
      </c>
      <c r="C444" s="58" t="s">
        <v>64</v>
      </c>
      <c r="D444" s="59">
        <v>250</v>
      </c>
      <c r="F444" s="107">
        <f t="shared" si="10"/>
        <v>2784.6</v>
      </c>
      <c r="H444" s="50">
        <v>43775</v>
      </c>
      <c r="J444" s="51" t="s">
        <v>46</v>
      </c>
      <c r="L444" s="52">
        <v>3.05</v>
      </c>
    </row>
    <row r="445" spans="1:11" ht="18">
      <c r="A445" s="50">
        <v>43777</v>
      </c>
      <c r="B445" s="143">
        <v>192</v>
      </c>
      <c r="C445" s="58" t="s">
        <v>438</v>
      </c>
      <c r="E445" s="59">
        <v>5</v>
      </c>
      <c r="F445" s="107">
        <f t="shared" si="10"/>
        <v>2779.6</v>
      </c>
      <c r="H445" s="50">
        <v>43776</v>
      </c>
      <c r="J445" s="51" t="s">
        <v>40</v>
      </c>
      <c r="K445" s="52">
        <v>140</v>
      </c>
    </row>
    <row r="446" spans="1:11" ht="18">
      <c r="A446" s="50">
        <v>43780</v>
      </c>
      <c r="B446" s="96" t="s">
        <v>414</v>
      </c>
      <c r="C446" s="58" t="s">
        <v>64</v>
      </c>
      <c r="D446" s="59">
        <v>220</v>
      </c>
      <c r="F446" s="107">
        <f t="shared" si="10"/>
        <v>2999.6</v>
      </c>
      <c r="H446" s="50">
        <v>43776</v>
      </c>
      <c r="J446" s="51" t="s">
        <v>40</v>
      </c>
      <c r="K446" s="52">
        <v>220</v>
      </c>
    </row>
    <row r="447" spans="1:11" ht="18">
      <c r="A447" s="50">
        <v>43781</v>
      </c>
      <c r="B447" s="96" t="s">
        <v>415</v>
      </c>
      <c r="C447" s="58" t="s">
        <v>64</v>
      </c>
      <c r="D447" s="59">
        <v>210</v>
      </c>
      <c r="F447" s="107">
        <f aca="true" t="shared" si="11" ref="F447:F469">F446+D447-E447</f>
        <v>3209.6</v>
      </c>
      <c r="H447" s="50">
        <v>43776</v>
      </c>
      <c r="J447" s="51" t="s">
        <v>40</v>
      </c>
      <c r="K447" s="52">
        <v>40</v>
      </c>
    </row>
    <row r="448" spans="1:11" ht="18">
      <c r="A448" s="50">
        <v>43782</v>
      </c>
      <c r="B448" s="96" t="s">
        <v>416</v>
      </c>
      <c r="C448" s="58" t="s">
        <v>64</v>
      </c>
      <c r="D448" s="59">
        <v>230</v>
      </c>
      <c r="F448" s="107">
        <f t="shared" si="11"/>
        <v>3439.6</v>
      </c>
      <c r="H448" s="50">
        <v>43776</v>
      </c>
      <c r="J448" s="51" t="s">
        <v>40</v>
      </c>
      <c r="K448" s="52">
        <v>75</v>
      </c>
    </row>
    <row r="449" spans="1:12" ht="18">
      <c r="A449" s="50">
        <v>43782</v>
      </c>
      <c r="B449" s="96"/>
      <c r="C449" s="58" t="s">
        <v>127</v>
      </c>
      <c r="E449" s="59">
        <v>423</v>
      </c>
      <c r="F449" s="107">
        <f t="shared" si="11"/>
        <v>3016.6</v>
      </c>
      <c r="H449" s="50">
        <v>43776</v>
      </c>
      <c r="J449" s="51" t="s">
        <v>47</v>
      </c>
      <c r="L449" s="52">
        <v>8.33</v>
      </c>
    </row>
    <row r="450" spans="1:11" ht="18">
      <c r="A450" s="50">
        <v>43783</v>
      </c>
      <c r="B450" s="96" t="s">
        <v>417</v>
      </c>
      <c r="C450" s="58" t="s">
        <v>64</v>
      </c>
      <c r="D450" s="59">
        <v>505</v>
      </c>
      <c r="F450" s="107">
        <f t="shared" si="11"/>
        <v>3521.6</v>
      </c>
      <c r="H450" s="50">
        <v>43777</v>
      </c>
      <c r="J450" s="51" t="s">
        <v>40</v>
      </c>
      <c r="K450" s="52">
        <v>150</v>
      </c>
    </row>
    <row r="451" spans="1:11" ht="18">
      <c r="A451" s="50">
        <v>43784</v>
      </c>
      <c r="B451" s="96" t="s">
        <v>479</v>
      </c>
      <c r="C451" s="58" t="s">
        <v>64</v>
      </c>
      <c r="D451" s="59">
        <v>300</v>
      </c>
      <c r="F451" s="107">
        <f t="shared" si="11"/>
        <v>3821.6</v>
      </c>
      <c r="H451" s="50">
        <v>43777</v>
      </c>
      <c r="J451" s="51" t="s">
        <v>40</v>
      </c>
      <c r="K451" s="52">
        <v>356.5</v>
      </c>
    </row>
    <row r="452" spans="1:13" ht="18">
      <c r="A452" s="50">
        <v>43787</v>
      </c>
      <c r="B452" s="96" t="s">
        <v>419</v>
      </c>
      <c r="C452" s="58" t="s">
        <v>64</v>
      </c>
      <c r="D452" s="59">
        <v>90</v>
      </c>
      <c r="F452" s="107">
        <f t="shared" si="11"/>
        <v>3911.6</v>
      </c>
      <c r="H452" s="50">
        <v>43780</v>
      </c>
      <c r="I452" s="49">
        <v>193</v>
      </c>
      <c r="J452" s="115" t="s">
        <v>453</v>
      </c>
      <c r="L452" s="52">
        <v>850</v>
      </c>
      <c r="M452" s="49" t="s">
        <v>575</v>
      </c>
    </row>
    <row r="453" spans="1:12" ht="18">
      <c r="A453" s="50">
        <v>43788</v>
      </c>
      <c r="B453" s="96" t="s">
        <v>421</v>
      </c>
      <c r="C453" s="58" t="s">
        <v>64</v>
      </c>
      <c r="D453" s="59">
        <v>125</v>
      </c>
      <c r="F453" s="107">
        <f t="shared" si="11"/>
        <v>4036.6</v>
      </c>
      <c r="H453" s="50">
        <v>43780</v>
      </c>
      <c r="J453" s="51" t="s">
        <v>434</v>
      </c>
      <c r="L453" s="52">
        <v>1</v>
      </c>
    </row>
    <row r="454" spans="1:11" ht="18">
      <c r="A454" s="50">
        <v>43788</v>
      </c>
      <c r="B454" s="143">
        <v>194</v>
      </c>
      <c r="C454" s="58" t="s">
        <v>53</v>
      </c>
      <c r="E454" s="59">
        <v>640</v>
      </c>
      <c r="F454" s="107">
        <f t="shared" si="11"/>
        <v>3396.6</v>
      </c>
      <c r="H454" s="50">
        <v>43780</v>
      </c>
      <c r="J454" s="51" t="s">
        <v>40</v>
      </c>
      <c r="K454" s="52">
        <v>110</v>
      </c>
    </row>
    <row r="455" spans="1:11" ht="18">
      <c r="A455" s="50">
        <v>43789</v>
      </c>
      <c r="B455" s="96"/>
      <c r="C455" s="58" t="s">
        <v>127</v>
      </c>
      <c r="E455" s="59">
        <v>1485</v>
      </c>
      <c r="F455" s="107">
        <f t="shared" si="11"/>
        <v>1911.6</v>
      </c>
      <c r="H455" s="50">
        <v>43781</v>
      </c>
      <c r="J455" s="51" t="s">
        <v>40</v>
      </c>
      <c r="K455" s="52">
        <v>70</v>
      </c>
    </row>
    <row r="456" spans="1:11" ht="18">
      <c r="A456" s="50">
        <v>43790</v>
      </c>
      <c r="B456" s="96" t="s">
        <v>420</v>
      </c>
      <c r="C456" s="58" t="s">
        <v>64</v>
      </c>
      <c r="D456" s="59">
        <v>72</v>
      </c>
      <c r="F456" s="107">
        <f t="shared" si="11"/>
        <v>1983.6</v>
      </c>
      <c r="H456" s="50">
        <v>43782</v>
      </c>
      <c r="J456" s="51" t="s">
        <v>127</v>
      </c>
      <c r="K456" s="52">
        <v>423</v>
      </c>
    </row>
    <row r="457" spans="1:13" ht="18">
      <c r="A457" s="50">
        <v>43791</v>
      </c>
      <c r="B457" s="96" t="s">
        <v>422</v>
      </c>
      <c r="C457" s="58" t="s">
        <v>64</v>
      </c>
      <c r="D457" s="59">
        <v>117</v>
      </c>
      <c r="F457" s="107">
        <f t="shared" si="11"/>
        <v>2100.6</v>
      </c>
      <c r="H457" s="50">
        <v>43782</v>
      </c>
      <c r="J457" s="51" t="s">
        <v>40</v>
      </c>
      <c r="K457" s="52">
        <v>94</v>
      </c>
      <c r="M457" s="111" t="s">
        <v>277</v>
      </c>
    </row>
    <row r="458" spans="1:11" ht="18">
      <c r="A458" s="50">
        <v>43791</v>
      </c>
      <c r="B458" s="143">
        <v>195</v>
      </c>
      <c r="C458" s="58" t="s">
        <v>523</v>
      </c>
      <c r="E458" s="59">
        <v>63.85</v>
      </c>
      <c r="F458" s="107">
        <f t="shared" si="11"/>
        <v>2036.75</v>
      </c>
      <c r="H458" s="50">
        <v>43784</v>
      </c>
      <c r="J458" s="51" t="s">
        <v>40</v>
      </c>
      <c r="K458" s="52">
        <v>115</v>
      </c>
    </row>
    <row r="459" spans="1:11" ht="18">
      <c r="A459" s="50">
        <v>43794</v>
      </c>
      <c r="B459" s="96" t="s">
        <v>423</v>
      </c>
      <c r="C459" s="58" t="s">
        <v>64</v>
      </c>
      <c r="D459" s="59">
        <v>180</v>
      </c>
      <c r="F459" s="107">
        <f t="shared" si="11"/>
        <v>2216.75</v>
      </c>
      <c r="H459" s="50">
        <v>43787</v>
      </c>
      <c r="J459" s="51" t="s">
        <v>40</v>
      </c>
      <c r="K459" s="52">
        <v>160</v>
      </c>
    </row>
    <row r="460" spans="1:11" ht="18">
      <c r="A460" s="50">
        <v>43795</v>
      </c>
      <c r="B460" s="96" t="s">
        <v>424</v>
      </c>
      <c r="C460" s="58" t="s">
        <v>64</v>
      </c>
      <c r="D460" s="59">
        <v>150</v>
      </c>
      <c r="F460" s="107">
        <f t="shared" si="11"/>
        <v>2366.75</v>
      </c>
      <c r="H460" s="50">
        <v>43788</v>
      </c>
      <c r="J460" s="51" t="s">
        <v>40</v>
      </c>
      <c r="K460" s="52">
        <v>70</v>
      </c>
    </row>
    <row r="461" spans="1:11" ht="18">
      <c r="A461" s="50">
        <v>43796</v>
      </c>
      <c r="B461" s="51" t="s">
        <v>425</v>
      </c>
      <c r="C461" s="59" t="s">
        <v>64</v>
      </c>
      <c r="D461" s="59">
        <v>529</v>
      </c>
      <c r="E461" s="75"/>
      <c r="F461" s="107">
        <f t="shared" si="11"/>
        <v>2895.75</v>
      </c>
      <c r="H461" s="50">
        <v>43789</v>
      </c>
      <c r="J461" s="51" t="s">
        <v>127</v>
      </c>
      <c r="K461" s="52">
        <v>1485</v>
      </c>
    </row>
    <row r="462" spans="1:11" ht="18">
      <c r="A462" s="50">
        <v>43796</v>
      </c>
      <c r="B462" s="142">
        <v>197</v>
      </c>
      <c r="C462" s="59" t="s">
        <v>304</v>
      </c>
      <c r="E462" s="75">
        <v>76</v>
      </c>
      <c r="F462" s="107">
        <f t="shared" si="11"/>
        <v>2819.75</v>
      </c>
      <c r="H462" s="50">
        <v>43791</v>
      </c>
      <c r="J462" s="51" t="s">
        <v>40</v>
      </c>
      <c r="K462" s="52">
        <v>165</v>
      </c>
    </row>
    <row r="463" spans="1:12" ht="18">
      <c r="A463" s="50">
        <v>43797</v>
      </c>
      <c r="B463" s="96" t="s">
        <v>477</v>
      </c>
      <c r="C463" s="58" t="s">
        <v>64</v>
      </c>
      <c r="D463" s="59">
        <v>535</v>
      </c>
      <c r="F463" s="107">
        <f t="shared" si="11"/>
        <v>3354.75</v>
      </c>
      <c r="H463" s="50">
        <v>43794</v>
      </c>
      <c r="I463" s="49">
        <v>196</v>
      </c>
      <c r="J463" s="51" t="s">
        <v>286</v>
      </c>
      <c r="L463" s="52">
        <v>31.63</v>
      </c>
    </row>
    <row r="464" spans="1:12" ht="18">
      <c r="A464" s="50">
        <v>43798</v>
      </c>
      <c r="B464" s="96" t="s">
        <v>426</v>
      </c>
      <c r="C464" s="58" t="s">
        <v>64</v>
      </c>
      <c r="D464" s="59">
        <v>280</v>
      </c>
      <c r="F464" s="107">
        <f t="shared" si="11"/>
        <v>3634.75</v>
      </c>
      <c r="H464" s="50">
        <v>43794</v>
      </c>
      <c r="J464" s="51" t="s">
        <v>42</v>
      </c>
      <c r="L464" s="52">
        <v>1</v>
      </c>
    </row>
    <row r="465" spans="1:11" ht="18">
      <c r="A465" s="50">
        <v>43799</v>
      </c>
      <c r="B465" s="143">
        <v>199</v>
      </c>
      <c r="C465" s="58" t="s">
        <v>60</v>
      </c>
      <c r="E465" s="59">
        <v>1000</v>
      </c>
      <c r="F465" s="107">
        <f t="shared" si="11"/>
        <v>2634.75</v>
      </c>
      <c r="H465" s="50">
        <v>43794</v>
      </c>
      <c r="J465" s="51" t="s">
        <v>40</v>
      </c>
      <c r="K465" s="52">
        <v>100</v>
      </c>
    </row>
    <row r="466" spans="1:11" ht="18">
      <c r="A466" s="50">
        <v>43799</v>
      </c>
      <c r="B466" s="143">
        <v>200</v>
      </c>
      <c r="C466" s="58" t="s">
        <v>439</v>
      </c>
      <c r="E466" s="59">
        <v>12.77</v>
      </c>
      <c r="F466" s="107">
        <f t="shared" si="11"/>
        <v>2621.98</v>
      </c>
      <c r="H466" s="50">
        <v>43795</v>
      </c>
      <c r="J466" s="51" t="s">
        <v>40</v>
      </c>
      <c r="K466" s="52">
        <v>232.5</v>
      </c>
    </row>
    <row r="467" spans="1:11" ht="18">
      <c r="A467" s="50">
        <v>43799</v>
      </c>
      <c r="B467" s="143">
        <v>201</v>
      </c>
      <c r="C467" s="58" t="s">
        <v>528</v>
      </c>
      <c r="E467" s="59">
        <v>283.2</v>
      </c>
      <c r="F467" s="107">
        <f t="shared" si="11"/>
        <v>2338.78</v>
      </c>
      <c r="H467" s="50">
        <v>43796</v>
      </c>
      <c r="J467" s="51" t="s">
        <v>40</v>
      </c>
      <c r="K467" s="52">
        <v>110</v>
      </c>
    </row>
    <row r="468" spans="1:12" ht="18">
      <c r="A468" s="50">
        <v>43799</v>
      </c>
      <c r="B468" s="143">
        <v>202</v>
      </c>
      <c r="C468" s="58" t="s">
        <v>528</v>
      </c>
      <c r="E468" s="59">
        <v>601.8</v>
      </c>
      <c r="F468" s="107">
        <f t="shared" si="11"/>
        <v>1736.9800000000002</v>
      </c>
      <c r="H468" s="50">
        <v>43798</v>
      </c>
      <c r="I468" s="49">
        <v>198</v>
      </c>
      <c r="J468" s="51" t="s">
        <v>433</v>
      </c>
      <c r="L468" s="52">
        <v>921.67</v>
      </c>
    </row>
    <row r="469" spans="1:12" ht="18">
      <c r="A469" s="50">
        <v>43799</v>
      </c>
      <c r="B469" s="143">
        <v>203</v>
      </c>
      <c r="C469" s="58" t="s">
        <v>576</v>
      </c>
      <c r="E469" s="59">
        <v>211.2</v>
      </c>
      <c r="F469" s="107">
        <f t="shared" si="11"/>
        <v>1525.7800000000002</v>
      </c>
      <c r="H469" s="50">
        <v>43798</v>
      </c>
      <c r="J469" s="51" t="s">
        <v>388</v>
      </c>
      <c r="L469" s="52">
        <v>1</v>
      </c>
    </row>
    <row r="470" spans="2:6" ht="18">
      <c r="B470" s="96"/>
      <c r="F470" s="107"/>
    </row>
    <row r="471" spans="1:6" ht="18">
      <c r="A471" s="88"/>
      <c r="B471" s="97"/>
      <c r="C471" s="55" t="s">
        <v>9</v>
      </c>
      <c r="F471" s="107"/>
    </row>
    <row r="472" spans="1:6" ht="18.75" thickBot="1">
      <c r="A472" s="88"/>
      <c r="B472" s="98"/>
      <c r="C472" s="55" t="s">
        <v>10</v>
      </c>
      <c r="F472" s="107"/>
    </row>
    <row r="473" spans="2:12" ht="18.75" thickBot="1">
      <c r="B473" s="79"/>
      <c r="D473" s="70">
        <f>SUM(D435:D470)</f>
        <v>6466</v>
      </c>
      <c r="E473" s="70">
        <f>SUM(E435:E469)</f>
        <v>4940.22</v>
      </c>
      <c r="K473" s="71">
        <f>SUM(K435:K469)</f>
        <v>4876.0199999999995</v>
      </c>
      <c r="L473" s="71">
        <f>SUM(L435:L472)</f>
        <v>2800.19</v>
      </c>
    </row>
    <row r="474" spans="2:12" ht="18.75" thickBot="1">
      <c r="B474" s="79"/>
      <c r="D474" s="70">
        <f>D473-E473</f>
        <v>1525.7799999999997</v>
      </c>
      <c r="K474" s="71">
        <f>K473-L473</f>
        <v>2075.8299999999995</v>
      </c>
      <c r="L474" s="73" t="s">
        <v>78</v>
      </c>
    </row>
    <row r="478" spans="1:8" ht="18">
      <c r="A478" s="12" t="s">
        <v>22</v>
      </c>
      <c r="H478" s="50" t="s">
        <v>22</v>
      </c>
    </row>
    <row r="479" ht="18">
      <c r="A479" s="12"/>
    </row>
    <row r="480" spans="1:12" ht="18">
      <c r="A480" s="12"/>
      <c r="H480" s="53"/>
      <c r="I480" s="54"/>
      <c r="J480" s="60" t="s">
        <v>55</v>
      </c>
      <c r="K480" s="57"/>
      <c r="L480" s="57"/>
    </row>
    <row r="481" spans="1:12" ht="18">
      <c r="A481" s="53" t="s">
        <v>2</v>
      </c>
      <c r="B481" s="54" t="s">
        <v>3</v>
      </c>
      <c r="C481" s="55" t="s">
        <v>4</v>
      </c>
      <c r="D481" s="92" t="s">
        <v>5</v>
      </c>
      <c r="E481" s="92" t="s">
        <v>6</v>
      </c>
      <c r="F481" s="107"/>
      <c r="H481" s="53" t="s">
        <v>2</v>
      </c>
      <c r="I481" s="54" t="s">
        <v>54</v>
      </c>
      <c r="J481" s="60" t="s">
        <v>4</v>
      </c>
      <c r="K481" s="57" t="s">
        <v>5</v>
      </c>
      <c r="L481" s="57" t="s">
        <v>6</v>
      </c>
    </row>
    <row r="482" spans="1:11" ht="19.5" customHeight="1">
      <c r="A482" s="78"/>
      <c r="C482" s="58" t="s">
        <v>8</v>
      </c>
      <c r="D482" s="59">
        <f>D474</f>
        <v>1525.7799999999997</v>
      </c>
      <c r="F482" s="107">
        <f>D482</f>
        <v>1525.7799999999997</v>
      </c>
      <c r="J482" s="51" t="s">
        <v>65</v>
      </c>
      <c r="K482" s="52">
        <f>K474</f>
        <v>2075.8299999999995</v>
      </c>
    </row>
    <row r="483" spans="1:11" ht="19.5" customHeight="1">
      <c r="A483" s="78">
        <v>43801</v>
      </c>
      <c r="B483" s="51" t="s">
        <v>427</v>
      </c>
      <c r="C483" s="58" t="s">
        <v>40</v>
      </c>
      <c r="D483" s="93">
        <v>845</v>
      </c>
      <c r="E483" s="93"/>
      <c r="F483" s="108">
        <f aca="true" t="shared" si="12" ref="F483:F507">F482+D483-E483</f>
        <v>2370.7799999999997</v>
      </c>
      <c r="H483" s="50">
        <v>43800</v>
      </c>
      <c r="J483" s="51" t="s">
        <v>40</v>
      </c>
      <c r="K483" s="52">
        <v>110</v>
      </c>
    </row>
    <row r="484" spans="1:11" ht="19.5" customHeight="1">
      <c r="A484" s="78">
        <v>43801</v>
      </c>
      <c r="B484" s="142">
        <v>204</v>
      </c>
      <c r="C484" s="58" t="s">
        <v>530</v>
      </c>
      <c r="D484" s="93"/>
      <c r="E484" s="93">
        <v>33.4</v>
      </c>
      <c r="F484" s="108">
        <f t="shared" si="12"/>
        <v>2337.3799999999997</v>
      </c>
      <c r="H484" s="50">
        <v>43801</v>
      </c>
      <c r="J484" s="51" t="s">
        <v>40</v>
      </c>
      <c r="K484" s="52">
        <v>140</v>
      </c>
    </row>
    <row r="485" spans="1:11" ht="19.5" customHeight="1">
      <c r="A485" s="78">
        <v>43802</v>
      </c>
      <c r="B485" s="51" t="s">
        <v>428</v>
      </c>
      <c r="C485" s="58" t="s">
        <v>40</v>
      </c>
      <c r="D485" s="93">
        <v>390</v>
      </c>
      <c r="E485" s="93"/>
      <c r="F485" s="108">
        <f t="shared" si="12"/>
        <v>2727.3799999999997</v>
      </c>
      <c r="H485" s="50">
        <v>43801</v>
      </c>
      <c r="J485" s="51" t="s">
        <v>40</v>
      </c>
      <c r="K485" s="52">
        <v>110</v>
      </c>
    </row>
    <row r="486" spans="1:12" ht="19.5" customHeight="1">
      <c r="A486" s="50">
        <v>43803</v>
      </c>
      <c r="B486" s="49" t="s">
        <v>429</v>
      </c>
      <c r="C486" s="58" t="s">
        <v>40</v>
      </c>
      <c r="D486" s="59">
        <v>360</v>
      </c>
      <c r="F486" s="108">
        <f t="shared" si="12"/>
        <v>3087.3799999999997</v>
      </c>
      <c r="H486" s="50">
        <v>43802</v>
      </c>
      <c r="J486" s="51" t="s">
        <v>46</v>
      </c>
      <c r="L486" s="52">
        <v>3.05</v>
      </c>
    </row>
    <row r="487" spans="1:12" ht="19.5" customHeight="1">
      <c r="A487" s="50">
        <v>43804</v>
      </c>
      <c r="B487" s="49" t="s">
        <v>430</v>
      </c>
      <c r="C487" s="58" t="s">
        <v>40</v>
      </c>
      <c r="D487" s="59">
        <v>160</v>
      </c>
      <c r="F487" s="108">
        <f t="shared" si="12"/>
        <v>3247.3799999999997</v>
      </c>
      <c r="H487" s="50">
        <v>43802</v>
      </c>
      <c r="I487" s="49">
        <v>205</v>
      </c>
      <c r="J487" s="49" t="s">
        <v>581</v>
      </c>
      <c r="K487" s="99"/>
      <c r="L487" s="49">
        <v>71.31</v>
      </c>
    </row>
    <row r="488" spans="1:12" ht="19.5" customHeight="1">
      <c r="A488" s="50">
        <v>43805</v>
      </c>
      <c r="B488" s="49" t="s">
        <v>431</v>
      </c>
      <c r="C488" s="58" t="s">
        <v>40</v>
      </c>
      <c r="D488" s="59">
        <v>145</v>
      </c>
      <c r="F488" s="108">
        <f t="shared" si="12"/>
        <v>3392.3799999999997</v>
      </c>
      <c r="H488" s="50">
        <v>43802</v>
      </c>
      <c r="J488" s="51" t="s">
        <v>156</v>
      </c>
      <c r="L488" s="52">
        <v>1</v>
      </c>
    </row>
    <row r="489" spans="1:11" ht="19.5" customHeight="1">
      <c r="A489" s="50">
        <v>43805</v>
      </c>
      <c r="C489" s="58" t="s">
        <v>127</v>
      </c>
      <c r="E489" s="59">
        <v>1033</v>
      </c>
      <c r="F489" s="108">
        <f t="shared" si="12"/>
        <v>2359.3799999999997</v>
      </c>
      <c r="H489" s="50">
        <v>43803</v>
      </c>
      <c r="J489" s="51" t="s">
        <v>40</v>
      </c>
      <c r="K489" s="52">
        <v>95</v>
      </c>
    </row>
    <row r="490" spans="1:11" ht="19.5" customHeight="1">
      <c r="A490" s="50">
        <v>43806</v>
      </c>
      <c r="B490" s="49" t="s">
        <v>432</v>
      </c>
      <c r="C490" s="58" t="s">
        <v>40</v>
      </c>
      <c r="D490" s="59">
        <v>94</v>
      </c>
      <c r="F490" s="108">
        <f t="shared" si="12"/>
        <v>2453.3799999999997</v>
      </c>
      <c r="H490" s="50">
        <v>43803</v>
      </c>
      <c r="J490" s="51" t="s">
        <v>40</v>
      </c>
      <c r="K490" s="52">
        <v>110</v>
      </c>
    </row>
    <row r="491" spans="1:11" ht="19.5" customHeight="1">
      <c r="A491" s="50">
        <v>43808</v>
      </c>
      <c r="B491" s="49" t="s">
        <v>543</v>
      </c>
      <c r="C491" s="58" t="s">
        <v>40</v>
      </c>
      <c r="D491" s="59">
        <v>480</v>
      </c>
      <c r="F491" s="108">
        <f t="shared" si="12"/>
        <v>2933.3799999999997</v>
      </c>
      <c r="H491" s="50">
        <v>43803</v>
      </c>
      <c r="J491" s="51" t="s">
        <v>40</v>
      </c>
      <c r="K491" s="52">
        <v>75</v>
      </c>
    </row>
    <row r="492" spans="1:11" ht="19.5" customHeight="1">
      <c r="A492" s="50">
        <v>43808</v>
      </c>
      <c r="B492" s="49">
        <v>209</v>
      </c>
      <c r="C492" s="58" t="s">
        <v>440</v>
      </c>
      <c r="E492" s="59">
        <v>44.5</v>
      </c>
      <c r="F492" s="108">
        <f t="shared" si="12"/>
        <v>2888.8799999999997</v>
      </c>
      <c r="H492" s="50">
        <v>43803</v>
      </c>
      <c r="J492" s="51" t="s">
        <v>40</v>
      </c>
      <c r="K492" s="52">
        <v>70</v>
      </c>
    </row>
    <row r="493" spans="1:12" ht="19.5" customHeight="1">
      <c r="A493" s="50">
        <v>43809</v>
      </c>
      <c r="B493" s="49">
        <v>210</v>
      </c>
      <c r="C493" s="58" t="s">
        <v>533</v>
      </c>
      <c r="E493" s="59">
        <v>42.57</v>
      </c>
      <c r="F493" s="108">
        <f t="shared" si="12"/>
        <v>2846.3099999999995</v>
      </c>
      <c r="H493" s="50">
        <v>43804</v>
      </c>
      <c r="I493" s="49">
        <v>206</v>
      </c>
      <c r="J493" s="51" t="s">
        <v>236</v>
      </c>
      <c r="L493" s="52">
        <v>519</v>
      </c>
    </row>
    <row r="494" spans="1:11" ht="19.5" customHeight="1">
      <c r="A494" s="50">
        <v>43809</v>
      </c>
      <c r="B494" s="49" t="s">
        <v>448</v>
      </c>
      <c r="C494" s="58" t="s">
        <v>40</v>
      </c>
      <c r="D494" s="59">
        <v>650</v>
      </c>
      <c r="F494" s="108">
        <f t="shared" si="12"/>
        <v>3496.3099999999995</v>
      </c>
      <c r="H494" s="50">
        <v>43804</v>
      </c>
      <c r="J494" s="51" t="s">
        <v>40</v>
      </c>
      <c r="K494" s="52">
        <v>65</v>
      </c>
    </row>
    <row r="495" spans="1:12" ht="19.5" customHeight="1">
      <c r="A495" s="50">
        <v>43810</v>
      </c>
      <c r="B495" s="49" t="s">
        <v>447</v>
      </c>
      <c r="C495" s="58" t="s">
        <v>40</v>
      </c>
      <c r="D495" s="59">
        <v>552.5</v>
      </c>
      <c r="F495" s="108">
        <f t="shared" si="12"/>
        <v>4048.8099999999995</v>
      </c>
      <c r="H495" s="50">
        <v>43805</v>
      </c>
      <c r="I495" s="49">
        <v>207</v>
      </c>
      <c r="J495" s="51" t="s">
        <v>453</v>
      </c>
      <c r="L495" s="52">
        <v>350</v>
      </c>
    </row>
    <row r="496" spans="1:12" ht="19.5" customHeight="1">
      <c r="A496" s="50">
        <v>43811</v>
      </c>
      <c r="B496" s="49" t="s">
        <v>478</v>
      </c>
      <c r="C496" s="58" t="s">
        <v>40</v>
      </c>
      <c r="D496" s="59">
        <v>420</v>
      </c>
      <c r="F496" s="108">
        <f t="shared" si="12"/>
        <v>4468.8099999999995</v>
      </c>
      <c r="H496" s="50">
        <v>43805</v>
      </c>
      <c r="I496" s="49">
        <v>208</v>
      </c>
      <c r="J496" s="51" t="s">
        <v>454</v>
      </c>
      <c r="L496" s="52">
        <v>921.67</v>
      </c>
    </row>
    <row r="497" spans="1:12" ht="19.5" customHeight="1">
      <c r="A497" s="50">
        <v>43812</v>
      </c>
      <c r="B497" s="49">
        <v>211</v>
      </c>
      <c r="C497" s="58" t="s">
        <v>164</v>
      </c>
      <c r="E497" s="59">
        <v>1.5</v>
      </c>
      <c r="F497" s="108">
        <f t="shared" si="12"/>
        <v>4467.3099999999995</v>
      </c>
      <c r="H497" s="50">
        <v>43805</v>
      </c>
      <c r="J497" s="51" t="s">
        <v>455</v>
      </c>
      <c r="L497" s="52">
        <v>2</v>
      </c>
    </row>
    <row r="498" spans="1:11" ht="19.5" customHeight="1">
      <c r="A498" s="50">
        <v>43813</v>
      </c>
      <c r="B498" s="49">
        <v>212</v>
      </c>
      <c r="C498" s="58" t="s">
        <v>441</v>
      </c>
      <c r="E498" s="59">
        <v>8.55</v>
      </c>
      <c r="F498" s="108">
        <f t="shared" si="12"/>
        <v>4458.759999999999</v>
      </c>
      <c r="H498" s="50">
        <v>43805</v>
      </c>
      <c r="J498" s="51" t="s">
        <v>127</v>
      </c>
      <c r="K498" s="52">
        <v>1033</v>
      </c>
    </row>
    <row r="499" spans="1:11" ht="19.5" customHeight="1">
      <c r="A499" s="50">
        <v>43813</v>
      </c>
      <c r="B499" s="49">
        <v>213</v>
      </c>
      <c r="C499" s="58" t="s">
        <v>319</v>
      </c>
      <c r="E499" s="59">
        <v>300</v>
      </c>
      <c r="F499" s="108">
        <f t="shared" si="12"/>
        <v>4158.759999999999</v>
      </c>
      <c r="H499" s="50">
        <v>43805</v>
      </c>
      <c r="J499" s="51" t="s">
        <v>40</v>
      </c>
      <c r="K499" s="52">
        <v>110</v>
      </c>
    </row>
    <row r="500" spans="1:11" ht="19.5" customHeight="1">
      <c r="A500" s="50">
        <v>43815</v>
      </c>
      <c r="B500" s="49">
        <v>215</v>
      </c>
      <c r="C500" s="58" t="s">
        <v>53</v>
      </c>
      <c r="E500" s="59">
        <v>950</v>
      </c>
      <c r="F500" s="108">
        <f t="shared" si="12"/>
        <v>3208.7599999999993</v>
      </c>
      <c r="H500" s="50">
        <v>43805</v>
      </c>
      <c r="J500" s="51" t="s">
        <v>40</v>
      </c>
      <c r="K500" s="52">
        <v>108</v>
      </c>
    </row>
    <row r="501" spans="1:11" ht="19.5" customHeight="1">
      <c r="A501" s="50">
        <v>43815</v>
      </c>
      <c r="B501" s="49" t="s">
        <v>442</v>
      </c>
      <c r="C501" s="58" t="s">
        <v>40</v>
      </c>
      <c r="D501" s="59">
        <v>822.5</v>
      </c>
      <c r="F501" s="108">
        <f t="shared" si="12"/>
        <v>4031.2599999999993</v>
      </c>
      <c r="H501" s="50">
        <v>43808</v>
      </c>
      <c r="J501" s="51" t="s">
        <v>40</v>
      </c>
      <c r="K501" s="52">
        <v>110</v>
      </c>
    </row>
    <row r="502" spans="1:11" ht="19.5" customHeight="1">
      <c r="A502" s="50">
        <v>43816</v>
      </c>
      <c r="B502" s="49" t="s">
        <v>443</v>
      </c>
      <c r="C502" s="58" t="s">
        <v>40</v>
      </c>
      <c r="D502" s="59">
        <v>350</v>
      </c>
      <c r="F502" s="108">
        <f t="shared" si="12"/>
        <v>4381.259999999999</v>
      </c>
      <c r="H502" s="50">
        <v>40522</v>
      </c>
      <c r="J502" s="51" t="s">
        <v>40</v>
      </c>
      <c r="K502" s="52">
        <v>220</v>
      </c>
    </row>
    <row r="503" spans="1:11" ht="19.5" customHeight="1">
      <c r="A503" s="50">
        <v>43817</v>
      </c>
      <c r="B503" s="49" t="s">
        <v>444</v>
      </c>
      <c r="C503" s="58" t="s">
        <v>40</v>
      </c>
      <c r="D503" s="59">
        <v>218</v>
      </c>
      <c r="F503" s="108">
        <f t="shared" si="12"/>
        <v>4599.259999999999</v>
      </c>
      <c r="H503" s="50">
        <v>43809</v>
      </c>
      <c r="J503" s="51" t="s">
        <v>40</v>
      </c>
      <c r="K503" s="52">
        <v>110</v>
      </c>
    </row>
    <row r="504" spans="1:11" ht="19.5" customHeight="1">
      <c r="A504" s="50">
        <v>43818</v>
      </c>
      <c r="B504" s="49" t="s">
        <v>445</v>
      </c>
      <c r="C504" s="58" t="s">
        <v>40</v>
      </c>
      <c r="D504" s="59">
        <v>564</v>
      </c>
      <c r="F504" s="108">
        <f t="shared" si="12"/>
        <v>5163.259999999999</v>
      </c>
      <c r="H504" s="50">
        <v>43810</v>
      </c>
      <c r="J504" s="51" t="s">
        <v>40</v>
      </c>
      <c r="K504" s="52">
        <v>70</v>
      </c>
    </row>
    <row r="505" spans="1:11" ht="19.5" customHeight="1">
      <c r="A505" s="50">
        <v>43819</v>
      </c>
      <c r="B505" s="49" t="s">
        <v>446</v>
      </c>
      <c r="C505" s="58" t="s">
        <v>40</v>
      </c>
      <c r="D505" s="59">
        <v>294</v>
      </c>
      <c r="F505" s="108">
        <f t="shared" si="12"/>
        <v>5457.259999999999</v>
      </c>
      <c r="H505" s="50">
        <v>43810</v>
      </c>
      <c r="J505" s="51" t="s">
        <v>40</v>
      </c>
      <c r="K505" s="52">
        <v>90</v>
      </c>
    </row>
    <row r="506" spans="1:11" ht="19.5" customHeight="1">
      <c r="A506" s="50">
        <v>43820</v>
      </c>
      <c r="B506" s="49">
        <v>218</v>
      </c>
      <c r="C506" s="116" t="s">
        <v>472</v>
      </c>
      <c r="E506" s="59">
        <v>46.85</v>
      </c>
      <c r="F506" s="108">
        <f t="shared" si="12"/>
        <v>5410.409999999999</v>
      </c>
      <c r="H506" s="50">
        <v>44176</v>
      </c>
      <c r="J506" s="51" t="s">
        <v>40</v>
      </c>
      <c r="K506" s="52">
        <v>75</v>
      </c>
    </row>
    <row r="507" spans="1:12" ht="19.5" customHeight="1">
      <c r="A507" s="50">
        <v>43822</v>
      </c>
      <c r="B507" s="49">
        <v>219</v>
      </c>
      <c r="C507" s="58" t="s">
        <v>53</v>
      </c>
      <c r="E507" s="59">
        <v>760</v>
      </c>
      <c r="F507" s="108">
        <f t="shared" si="12"/>
        <v>4650.409999999999</v>
      </c>
      <c r="H507" s="50">
        <v>43812</v>
      </c>
      <c r="J507" s="51" t="s">
        <v>456</v>
      </c>
      <c r="L507" s="52">
        <v>8.33</v>
      </c>
    </row>
    <row r="508" spans="1:11" ht="19.5" customHeight="1">
      <c r="A508" s="50">
        <v>43822</v>
      </c>
      <c r="B508" s="49">
        <v>220</v>
      </c>
      <c r="C508" s="58" t="s">
        <v>53</v>
      </c>
      <c r="E508" s="59">
        <v>640</v>
      </c>
      <c r="F508" s="108">
        <f aca="true" t="shared" si="13" ref="F508:F517">F507+D508-E508</f>
        <v>4010.409999999999</v>
      </c>
      <c r="H508" s="50">
        <v>43812</v>
      </c>
      <c r="J508" s="51" t="s">
        <v>40</v>
      </c>
      <c r="K508" s="52">
        <v>120</v>
      </c>
    </row>
    <row r="509" spans="1:11" ht="19.5" customHeight="1">
      <c r="A509" s="50">
        <v>43822</v>
      </c>
      <c r="B509" s="49">
        <v>221</v>
      </c>
      <c r="C509" s="58" t="s">
        <v>449</v>
      </c>
      <c r="E509" s="59">
        <v>12.5</v>
      </c>
      <c r="F509" s="108">
        <f t="shared" si="13"/>
        <v>3997.909999999999</v>
      </c>
      <c r="H509" s="50">
        <v>43812</v>
      </c>
      <c r="J509" s="51" t="s">
        <v>40</v>
      </c>
      <c r="K509" s="52">
        <v>80.5</v>
      </c>
    </row>
    <row r="510" spans="1:11" ht="19.5" customHeight="1">
      <c r="A510" s="50">
        <v>43822</v>
      </c>
      <c r="B510" s="49" t="s">
        <v>450</v>
      </c>
      <c r="C510" s="58" t="s">
        <v>40</v>
      </c>
      <c r="D510" s="59">
        <v>40</v>
      </c>
      <c r="F510" s="108">
        <f t="shared" si="13"/>
        <v>4037.909999999999</v>
      </c>
      <c r="H510" s="50">
        <v>43813</v>
      </c>
      <c r="J510" s="51" t="s">
        <v>40</v>
      </c>
      <c r="K510" s="52">
        <v>80</v>
      </c>
    </row>
    <row r="511" spans="1:14" ht="19.5" customHeight="1">
      <c r="A511" s="50">
        <v>43829</v>
      </c>
      <c r="B511" s="49">
        <v>227</v>
      </c>
      <c r="C511" s="58" t="s">
        <v>538</v>
      </c>
      <c r="E511" s="59">
        <v>902.7</v>
      </c>
      <c r="F511" s="108">
        <f t="shared" si="13"/>
        <v>3135.209999999999</v>
      </c>
      <c r="H511" s="50">
        <v>43815</v>
      </c>
      <c r="J511" s="51" t="s">
        <v>40</v>
      </c>
      <c r="K511" s="76">
        <v>110</v>
      </c>
      <c r="L511" s="76"/>
      <c r="M511" s="79"/>
      <c r="N511" s="79"/>
    </row>
    <row r="512" spans="1:14" ht="19.5" customHeight="1">
      <c r="A512" s="50">
        <v>43829</v>
      </c>
      <c r="B512" s="49">
        <v>228</v>
      </c>
      <c r="C512" s="58" t="s">
        <v>540</v>
      </c>
      <c r="E512" s="59">
        <v>544</v>
      </c>
      <c r="F512" s="108">
        <f t="shared" si="13"/>
        <v>2591.209999999999</v>
      </c>
      <c r="H512" s="50">
        <v>40528</v>
      </c>
      <c r="I512" s="49">
        <v>214</v>
      </c>
      <c r="J512" s="51" t="s">
        <v>462</v>
      </c>
      <c r="L512" s="52">
        <v>160</v>
      </c>
      <c r="M512" s="79"/>
      <c r="N512" s="79"/>
    </row>
    <row r="513" spans="1:14" ht="19.5" customHeight="1">
      <c r="A513" s="50">
        <v>43829</v>
      </c>
      <c r="B513" s="49">
        <v>229</v>
      </c>
      <c r="C513" s="58" t="s">
        <v>540</v>
      </c>
      <c r="E513" s="59">
        <v>281.6</v>
      </c>
      <c r="F513" s="108">
        <f t="shared" si="13"/>
        <v>2309.609999999999</v>
      </c>
      <c r="H513" s="65">
        <v>43816</v>
      </c>
      <c r="J513" s="51" t="s">
        <v>40</v>
      </c>
      <c r="K513" s="76">
        <v>122.5</v>
      </c>
      <c r="L513" s="76"/>
      <c r="M513" s="79"/>
      <c r="N513" s="79"/>
    </row>
    <row r="514" spans="1:14" ht="19.5" customHeight="1">
      <c r="A514" s="50">
        <v>43829</v>
      </c>
      <c r="B514" s="49">
        <v>230</v>
      </c>
      <c r="C514" s="58" t="s">
        <v>538</v>
      </c>
      <c r="E514" s="59">
        <v>240.72</v>
      </c>
      <c r="F514" s="108">
        <f t="shared" si="13"/>
        <v>2068.8899999999994</v>
      </c>
      <c r="H514" s="50">
        <v>43816</v>
      </c>
      <c r="J514" s="51" t="s">
        <v>40</v>
      </c>
      <c r="K514" s="76">
        <v>174.5</v>
      </c>
      <c r="L514" s="76"/>
      <c r="M514" s="79"/>
      <c r="N514" s="79"/>
    </row>
    <row r="515" spans="1:14" ht="19.5" customHeight="1">
      <c r="A515" s="50">
        <v>43829</v>
      </c>
      <c r="B515" s="49">
        <v>231</v>
      </c>
      <c r="C515" s="58" t="s">
        <v>508</v>
      </c>
      <c r="E515" s="59">
        <v>294.98</v>
      </c>
      <c r="F515" s="108">
        <f t="shared" si="13"/>
        <v>1773.9099999999994</v>
      </c>
      <c r="H515" s="50">
        <v>43816</v>
      </c>
      <c r="J515" s="51" t="s">
        <v>40</v>
      </c>
      <c r="K515" s="76">
        <v>65</v>
      </c>
      <c r="L515" s="76"/>
      <c r="M515" s="79"/>
      <c r="N515" s="79"/>
    </row>
    <row r="516" spans="1:14" ht="19.5" customHeight="1">
      <c r="A516" s="50">
        <v>43829</v>
      </c>
      <c r="B516" s="49">
        <v>232</v>
      </c>
      <c r="C516" s="58" t="s">
        <v>53</v>
      </c>
      <c r="E516" s="59">
        <v>294.98</v>
      </c>
      <c r="F516" s="108">
        <f t="shared" si="13"/>
        <v>1478.9299999999994</v>
      </c>
      <c r="H516" s="50">
        <v>43816</v>
      </c>
      <c r="J516" s="51" t="s">
        <v>40</v>
      </c>
      <c r="K516" s="76">
        <v>220</v>
      </c>
      <c r="L516" s="76"/>
      <c r="M516" s="79"/>
      <c r="N516" s="79"/>
    </row>
    <row r="517" spans="1:14" ht="19.5" customHeight="1">
      <c r="A517" s="50">
        <v>44188</v>
      </c>
      <c r="C517" s="58" t="s">
        <v>655</v>
      </c>
      <c r="E517" s="59">
        <v>488</v>
      </c>
      <c r="F517" s="108">
        <f t="shared" si="13"/>
        <v>990.9299999999994</v>
      </c>
      <c r="H517" s="50">
        <v>43817</v>
      </c>
      <c r="I517" s="49">
        <v>216</v>
      </c>
      <c r="J517" s="51" t="s">
        <v>579</v>
      </c>
      <c r="K517" s="76"/>
      <c r="L517" s="76">
        <v>921.67</v>
      </c>
      <c r="M517" s="79"/>
      <c r="N517" s="79"/>
    </row>
    <row r="518" spans="6:14" ht="19.5" customHeight="1">
      <c r="F518" s="108"/>
      <c r="H518" s="50">
        <v>43817</v>
      </c>
      <c r="J518" s="51" t="s">
        <v>388</v>
      </c>
      <c r="K518" s="76"/>
      <c r="L518" s="76">
        <v>1</v>
      </c>
      <c r="M518" s="79"/>
      <c r="N518" s="79"/>
    </row>
    <row r="519" spans="6:14" ht="19.5" customHeight="1">
      <c r="F519" s="107"/>
      <c r="H519" s="50">
        <v>43817</v>
      </c>
      <c r="I519" s="49">
        <v>217</v>
      </c>
      <c r="J519" s="51" t="s">
        <v>458</v>
      </c>
      <c r="K519" s="76"/>
      <c r="L519" s="76">
        <v>1250</v>
      </c>
      <c r="M519" s="79"/>
      <c r="N519" s="79"/>
    </row>
    <row r="520" spans="6:14" ht="19.5" customHeight="1">
      <c r="F520" s="107"/>
      <c r="H520" s="50">
        <v>43819</v>
      </c>
      <c r="J520" s="51" t="s">
        <v>40</v>
      </c>
      <c r="K520" s="76">
        <v>150</v>
      </c>
      <c r="L520" s="76"/>
      <c r="M520" s="79"/>
      <c r="N520" s="79"/>
    </row>
    <row r="521" spans="6:14" ht="19.5" customHeight="1">
      <c r="F521" s="107"/>
      <c r="H521" s="50">
        <v>43819</v>
      </c>
      <c r="J521" s="51" t="s">
        <v>40</v>
      </c>
      <c r="K521" s="76">
        <v>100</v>
      </c>
      <c r="L521" s="76"/>
      <c r="M521" s="79"/>
      <c r="N521" s="79"/>
    </row>
    <row r="522" spans="6:14" ht="19.5" customHeight="1">
      <c r="F522" s="107"/>
      <c r="H522" s="50">
        <v>43819</v>
      </c>
      <c r="J522" s="58" t="s">
        <v>40</v>
      </c>
      <c r="K522" s="76">
        <v>120</v>
      </c>
      <c r="L522" s="76"/>
      <c r="M522" s="79"/>
      <c r="N522" s="79"/>
    </row>
    <row r="523" spans="6:14" ht="18.75" customHeight="1">
      <c r="F523" s="107"/>
      <c r="H523" s="50">
        <v>43819</v>
      </c>
      <c r="J523" s="51" t="s">
        <v>40</v>
      </c>
      <c r="K523" s="76">
        <v>195</v>
      </c>
      <c r="L523" s="76"/>
      <c r="M523" s="79"/>
      <c r="N523" s="79"/>
    </row>
    <row r="524" spans="6:14" ht="18" customHeight="1">
      <c r="F524" s="107"/>
      <c r="H524" s="50">
        <v>43819</v>
      </c>
      <c r="J524" s="51" t="s">
        <v>40</v>
      </c>
      <c r="K524" s="76">
        <v>140</v>
      </c>
      <c r="L524" s="76"/>
      <c r="M524" s="79"/>
      <c r="N524" s="79"/>
    </row>
    <row r="525" spans="6:14" ht="18" customHeight="1">
      <c r="F525" s="107"/>
      <c r="H525" s="50">
        <v>43826</v>
      </c>
      <c r="I525" s="49">
        <v>222</v>
      </c>
      <c r="J525" s="51" t="s">
        <v>459</v>
      </c>
      <c r="K525" s="76"/>
      <c r="L525" s="76">
        <v>30.81</v>
      </c>
      <c r="M525" s="144" t="s">
        <v>469</v>
      </c>
      <c r="N525" s="79"/>
    </row>
    <row r="526" spans="6:14" ht="18" customHeight="1">
      <c r="F526" s="107"/>
      <c r="H526" s="50">
        <v>43826</v>
      </c>
      <c r="J526" s="51" t="s">
        <v>156</v>
      </c>
      <c r="K526" s="76"/>
      <c r="L526" s="76">
        <v>1</v>
      </c>
      <c r="M526" s="79"/>
      <c r="N526" s="79"/>
    </row>
    <row r="527" spans="6:14" ht="18" customHeight="1">
      <c r="F527" s="107"/>
      <c r="H527" s="50">
        <v>43829</v>
      </c>
      <c r="I527" s="49">
        <v>223</v>
      </c>
      <c r="J527" s="115" t="s">
        <v>401</v>
      </c>
      <c r="K527" s="76"/>
      <c r="L527" s="76">
        <v>14.66</v>
      </c>
      <c r="M527" s="79"/>
      <c r="N527" s="79"/>
    </row>
    <row r="528" spans="6:14" ht="18" customHeight="1">
      <c r="F528" s="107"/>
      <c r="H528" s="50">
        <v>43829</v>
      </c>
      <c r="I528" s="49">
        <v>224</v>
      </c>
      <c r="J528" s="51" t="s">
        <v>222</v>
      </c>
      <c r="K528" s="76"/>
      <c r="L528" s="76">
        <v>78.07</v>
      </c>
      <c r="M528" s="79"/>
      <c r="N528" s="79"/>
    </row>
    <row r="529" spans="6:14" ht="18" customHeight="1">
      <c r="F529" s="107"/>
      <c r="H529" s="50">
        <v>43829</v>
      </c>
      <c r="I529" s="49">
        <v>225</v>
      </c>
      <c r="J529" s="115" t="s">
        <v>471</v>
      </c>
      <c r="K529" s="76"/>
      <c r="L529" s="76">
        <v>342.6</v>
      </c>
      <c r="M529" s="79"/>
      <c r="N529" s="79"/>
    </row>
    <row r="530" spans="6:14" ht="18" customHeight="1">
      <c r="F530" s="107"/>
      <c r="H530" s="50">
        <v>43829</v>
      </c>
      <c r="I530" s="49">
        <v>226</v>
      </c>
      <c r="J530" s="115" t="s">
        <v>392</v>
      </c>
      <c r="K530" s="76"/>
      <c r="L530" s="76">
        <v>353.04</v>
      </c>
      <c r="M530" s="79"/>
      <c r="N530" s="79"/>
    </row>
    <row r="531" spans="6:14" ht="18" customHeight="1">
      <c r="F531" s="107"/>
      <c r="H531" s="50">
        <v>43829</v>
      </c>
      <c r="J531" s="51" t="s">
        <v>156</v>
      </c>
      <c r="K531" s="76"/>
      <c r="L531" s="76">
        <v>3</v>
      </c>
      <c r="M531" s="79"/>
      <c r="N531" s="79"/>
    </row>
    <row r="532" spans="6:14" ht="18" customHeight="1">
      <c r="F532" s="107"/>
      <c r="H532" s="50">
        <v>43830</v>
      </c>
      <c r="I532" s="49">
        <v>233</v>
      </c>
      <c r="J532" s="51" t="s">
        <v>460</v>
      </c>
      <c r="K532" s="76"/>
      <c r="L532" s="76">
        <v>350</v>
      </c>
      <c r="M532" s="79"/>
      <c r="N532" s="79"/>
    </row>
    <row r="533" spans="6:14" ht="18.75" customHeight="1">
      <c r="F533" s="107"/>
      <c r="H533" s="50">
        <v>43830</v>
      </c>
      <c r="I533" s="49">
        <v>234</v>
      </c>
      <c r="J533" s="51" t="s">
        <v>461</v>
      </c>
      <c r="K533" s="76"/>
      <c r="L533" s="76">
        <v>921.67</v>
      </c>
      <c r="M533" s="79"/>
      <c r="N533" s="79"/>
    </row>
    <row r="534" spans="6:14" ht="20.25" customHeight="1">
      <c r="F534" s="107"/>
      <c r="H534" s="50">
        <v>43830</v>
      </c>
      <c r="J534" s="51" t="s">
        <v>76</v>
      </c>
      <c r="K534" s="76"/>
      <c r="L534" s="76">
        <v>6.52</v>
      </c>
      <c r="M534" s="79"/>
      <c r="N534" s="79"/>
    </row>
    <row r="535" spans="8:12" ht="20.25" customHeight="1">
      <c r="H535" s="50">
        <v>43830</v>
      </c>
      <c r="J535" s="51" t="s">
        <v>40</v>
      </c>
      <c r="K535" s="76">
        <v>110</v>
      </c>
      <c r="L535" s="76"/>
    </row>
    <row r="536" spans="1:3" ht="13.5" customHeight="1">
      <c r="A536" s="100"/>
      <c r="B536" s="91"/>
      <c r="C536" s="55" t="s">
        <v>9</v>
      </c>
    </row>
    <row r="537" spans="1:3" ht="13.5" customHeight="1" thickBot="1">
      <c r="A537" s="88"/>
      <c r="B537" s="91"/>
      <c r="C537" s="55" t="s">
        <v>10</v>
      </c>
    </row>
    <row r="538" spans="2:12" ht="18" customHeight="1" thickBot="1">
      <c r="B538" s="79"/>
      <c r="D538" s="70">
        <f>SUM(D482:D533)</f>
        <v>7910.78</v>
      </c>
      <c r="E538" s="70">
        <f>SUM(E482:E524)</f>
        <v>6919.85</v>
      </c>
      <c r="K538" s="71">
        <f>SUM(K482:K536)</f>
        <v>6564.33</v>
      </c>
      <c r="L538" s="71">
        <f>SUM(L482:L536)</f>
        <v>6310.400000000001</v>
      </c>
    </row>
    <row r="539" spans="2:12" ht="21" customHeight="1" thickBot="1">
      <c r="B539" s="79"/>
      <c r="D539" s="70">
        <f>SUM(D538-E538)</f>
        <v>990.9299999999994</v>
      </c>
      <c r="K539" s="101">
        <f>K538-L538</f>
        <v>253.92999999999938</v>
      </c>
      <c r="L539" s="73" t="s">
        <v>78</v>
      </c>
    </row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>
      <c r="A546" s="50" t="s">
        <v>475</v>
      </c>
    </row>
    <row r="547" ht="13.5" customHeight="1"/>
    <row r="548" ht="13.5" customHeight="1"/>
    <row r="549" ht="13.5" customHeight="1"/>
    <row r="550" ht="13.5" customHeight="1">
      <c r="A550" s="50" t="s">
        <v>475</v>
      </c>
    </row>
    <row r="551" ht="13.5" customHeight="1"/>
    <row r="552" ht="13.5" customHeight="1"/>
    <row r="566" ht="13.5" customHeight="1"/>
  </sheetData>
  <sheetProtection selectLockedCells="1" selectUnlockedCells="1"/>
  <mergeCells count="1">
    <mergeCell ref="A2:F2"/>
  </mergeCells>
  <printOptions/>
  <pageMargins left="0.7500000000000001" right="0.7500000000000001" top="1" bottom="1" header="0.51" footer="0.51"/>
  <pageSetup horizontalDpi="300" verticalDpi="300" orientation="landscape" paperSize="9" scale="37" r:id="rId1"/>
  <rowBreaks count="12" manualBreakCount="12">
    <brk id="44" max="12" man="1"/>
    <brk id="90" max="12" man="1"/>
    <brk id="144" max="12" man="1"/>
    <brk id="192" max="12" man="1"/>
    <brk id="242" max="12" man="1"/>
    <brk id="283" max="12" man="1"/>
    <brk id="317" max="12" man="1"/>
    <brk id="344" max="12" man="1"/>
    <brk id="376" max="12" man="1"/>
    <brk id="429" max="12" man="1"/>
    <brk id="475" max="12" man="1"/>
    <brk id="539" max="11" man="1"/>
  </rowBreaks>
  <colBreaks count="1" manualBreakCount="1">
    <brk id="13" max="5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99"/>
  <sheetViews>
    <sheetView tabSelected="1" zoomScalePageLayoutView="0" workbookViewId="0" topLeftCell="A1">
      <selection activeCell="A1" sqref="A1:B105"/>
    </sheetView>
  </sheetViews>
  <sheetFormatPr defaultColWidth="9.140625" defaultRowHeight="12.75"/>
  <cols>
    <col min="1" max="1" width="51.8515625" style="0" customWidth="1"/>
    <col min="2" max="2" width="17.7109375" style="0" customWidth="1"/>
  </cols>
  <sheetData>
    <row r="1" spans="1:2" ht="23.25">
      <c r="A1" s="157" t="s">
        <v>585</v>
      </c>
      <c r="B1" s="158"/>
    </row>
    <row r="2" spans="1:2" ht="14.25">
      <c r="A2" s="159" t="s">
        <v>653</v>
      </c>
      <c r="B2" s="160"/>
    </row>
    <row r="3" spans="1:2" ht="12.75">
      <c r="A3" s="145"/>
      <c r="B3" s="145"/>
    </row>
    <row r="4" spans="1:2" ht="12.75">
      <c r="A4" s="146" t="s">
        <v>586</v>
      </c>
      <c r="B4" s="146" t="s">
        <v>587</v>
      </c>
    </row>
    <row r="5" spans="1:2" ht="12.75">
      <c r="A5" s="145" t="s">
        <v>588</v>
      </c>
      <c r="B5" s="149">
        <v>71146.35</v>
      </c>
    </row>
    <row r="6" spans="1:2" ht="12.75">
      <c r="A6" s="145" t="s">
        <v>589</v>
      </c>
      <c r="B6" s="149">
        <v>293.71</v>
      </c>
    </row>
    <row r="7" spans="1:2" ht="12.75">
      <c r="A7" s="145" t="s">
        <v>590</v>
      </c>
      <c r="B7" s="149">
        <v>37.38</v>
      </c>
    </row>
    <row r="8" spans="1:2" ht="12.75">
      <c r="A8" s="145" t="s">
        <v>652</v>
      </c>
      <c r="B8" s="149">
        <v>600</v>
      </c>
    </row>
    <row r="9" spans="1:2" ht="12.75">
      <c r="A9" s="145" t="s">
        <v>591</v>
      </c>
      <c r="B9" s="149">
        <v>0.01</v>
      </c>
    </row>
    <row r="10" spans="1:2" ht="12.75">
      <c r="A10" s="145"/>
      <c r="B10" s="149"/>
    </row>
    <row r="11" spans="1:2" ht="12.75">
      <c r="A11" s="148" t="s">
        <v>592</v>
      </c>
      <c r="B11" s="150">
        <f>SUM(B5:B10)</f>
        <v>72077.45000000001</v>
      </c>
    </row>
    <row r="12" spans="1:2" ht="12.75">
      <c r="A12" s="146" t="s">
        <v>593</v>
      </c>
      <c r="B12" s="149"/>
    </row>
    <row r="13" spans="1:2" ht="12.75">
      <c r="A13" s="146" t="s">
        <v>594</v>
      </c>
      <c r="B13" s="149"/>
    </row>
    <row r="14" spans="1:2" ht="12.75">
      <c r="A14" s="145" t="s">
        <v>595</v>
      </c>
      <c r="B14" s="149">
        <f>530.38+53.84+50.78+58.84+71.31+78.07</f>
        <v>843.22</v>
      </c>
    </row>
    <row r="15" spans="1:2" ht="12.75">
      <c r="A15" s="145" t="s">
        <v>596</v>
      </c>
      <c r="B15" s="149">
        <f>1786.95+29.95+203.35+35.78+31.63+30.81</f>
        <v>2118.4700000000003</v>
      </c>
    </row>
    <row r="16" spans="1:2" ht="12.75">
      <c r="A16" s="145" t="s">
        <v>597</v>
      </c>
      <c r="B16" s="149">
        <f>3945.46+14.52+121+14.66+342.6+353.04</f>
        <v>4791.28</v>
      </c>
    </row>
    <row r="17" spans="1:2" ht="12.75">
      <c r="A17" s="145" t="s">
        <v>598</v>
      </c>
      <c r="B17" s="149">
        <v>488</v>
      </c>
    </row>
    <row r="18" spans="1:2" ht="12.75">
      <c r="A18" s="145" t="s">
        <v>599</v>
      </c>
      <c r="B18" s="149">
        <v>780.05</v>
      </c>
    </row>
    <row r="19" spans="1:2" ht="12.75">
      <c r="A19" s="145" t="s">
        <v>600</v>
      </c>
      <c r="B19" s="149">
        <f>111.2+549</f>
        <v>660.2</v>
      </c>
    </row>
    <row r="20" spans="1:2" ht="12.75">
      <c r="A20" s="148" t="s">
        <v>601</v>
      </c>
      <c r="B20" s="150">
        <f>SUM(B14:B19)</f>
        <v>9681.220000000001</v>
      </c>
    </row>
    <row r="21" spans="1:2" ht="12.75">
      <c r="A21" s="145"/>
      <c r="B21" s="149"/>
    </row>
    <row r="22" spans="1:2" ht="12.75">
      <c r="A22" s="146" t="s">
        <v>602</v>
      </c>
      <c r="B22" s="149"/>
    </row>
    <row r="23" spans="1:2" ht="12.75">
      <c r="A23" s="145" t="s">
        <v>603</v>
      </c>
      <c r="B23" s="149">
        <f>11547.11+921.67+1626.25+2192.5+921.67+850+921.67+350+921.67+921.67+350+921.67</f>
        <v>22445.879999999994</v>
      </c>
    </row>
    <row r="24" spans="1:2" ht="12.75">
      <c r="A24" s="145" t="s">
        <v>604</v>
      </c>
      <c r="B24" s="149">
        <f>420+1250</f>
        <v>1670</v>
      </c>
    </row>
    <row r="25" spans="1:2" ht="12.75">
      <c r="A25" s="145" t="s">
        <v>605</v>
      </c>
      <c r="B25" s="149"/>
    </row>
    <row r="26" spans="1:2" ht="12.75">
      <c r="A26" s="145" t="s">
        <v>606</v>
      </c>
      <c r="B26" s="149">
        <f>5327.34+311.52+601.8+510+283.2+339.84+283.2+601.8+211.2+902.7+544+281.6+240.72+294.98</f>
        <v>10733.900000000001</v>
      </c>
    </row>
    <row r="27" spans="1:2" ht="12.75">
      <c r="A27" s="145" t="s">
        <v>607</v>
      </c>
      <c r="B27" s="149">
        <f>1000+6730.8+640+950+760+640+400</f>
        <v>11120.8</v>
      </c>
    </row>
    <row r="28" spans="1:2" ht="12.75">
      <c r="A28" s="145" t="s">
        <v>608</v>
      </c>
      <c r="B28" s="149"/>
    </row>
    <row r="29" spans="1:2" ht="12.75">
      <c r="A29" s="145" t="s">
        <v>609</v>
      </c>
      <c r="B29" s="149">
        <f>1172+54+910</f>
        <v>2136</v>
      </c>
    </row>
    <row r="30" spans="1:2" ht="12.75">
      <c r="A30" s="145" t="s">
        <v>610</v>
      </c>
      <c r="B30" s="149">
        <f>728.36+128.45+90.41+41.07+267.09+45.94+18.5+29.2+63.75+57.4+2.5+5+63.85+12.77+33.4+42.57+46.85+12.5</f>
        <v>1689.61</v>
      </c>
    </row>
    <row r="31" spans="1:2" ht="12.75">
      <c r="A31" s="145" t="s">
        <v>611</v>
      </c>
      <c r="B31" s="149">
        <f>632.9+50.6</f>
        <v>683.5</v>
      </c>
    </row>
    <row r="32" spans="1:2" ht="12.75">
      <c r="A32" s="145" t="s">
        <v>612</v>
      </c>
      <c r="B32" s="149"/>
    </row>
    <row r="33" spans="1:2" ht="12.75">
      <c r="A33" s="145" t="s">
        <v>613</v>
      </c>
      <c r="B33" s="149">
        <f>1630.73+287.92+105.6</f>
        <v>2024.25</v>
      </c>
    </row>
    <row r="34" spans="1:2" ht="12.75">
      <c r="A34" s="145" t="s">
        <v>614</v>
      </c>
      <c r="B34" s="149">
        <v>4550</v>
      </c>
    </row>
    <row r="35" spans="1:2" ht="12.75">
      <c r="A35" s="145" t="s">
        <v>615</v>
      </c>
      <c r="B35" s="149"/>
    </row>
    <row r="36" spans="1:2" ht="12.75">
      <c r="A36" s="145" t="s">
        <v>616</v>
      </c>
      <c r="B36" s="149"/>
    </row>
    <row r="37" spans="1:2" ht="12.75">
      <c r="A37" s="145" t="s">
        <v>617</v>
      </c>
      <c r="B37" s="149"/>
    </row>
    <row r="38" spans="1:2" ht="12.75">
      <c r="A38" s="145" t="s">
        <v>618</v>
      </c>
      <c r="B38" s="149">
        <f>515.6+32.79+10+16.92+76+44.5</f>
        <v>695.81</v>
      </c>
    </row>
    <row r="39" spans="1:2" ht="12.75">
      <c r="A39" s="148" t="s">
        <v>619</v>
      </c>
      <c r="B39" s="150">
        <f>SUM(B23:B38)</f>
        <v>57749.75</v>
      </c>
    </row>
    <row r="40" spans="1:2" ht="12.75">
      <c r="A40" s="145"/>
      <c r="B40" s="149"/>
    </row>
    <row r="41" spans="1:2" ht="12.75">
      <c r="A41" s="146" t="s">
        <v>620</v>
      </c>
      <c r="B41" s="149"/>
    </row>
    <row r="42" spans="1:2" ht="12.75">
      <c r="A42" s="145" t="s">
        <v>621</v>
      </c>
      <c r="B42" s="149">
        <f>38+11.5+8.55</f>
        <v>58.05</v>
      </c>
    </row>
    <row r="43" spans="1:2" ht="12.75">
      <c r="A43" s="145" t="s">
        <v>622</v>
      </c>
      <c r="B43" s="149">
        <v>727.1</v>
      </c>
    </row>
    <row r="44" spans="1:2" ht="12.75">
      <c r="A44" s="145" t="s">
        <v>623</v>
      </c>
      <c r="B44" s="149">
        <f>2407+67+519+160</f>
        <v>3153</v>
      </c>
    </row>
    <row r="45" spans="1:2" ht="12.75">
      <c r="A45" s="145" t="s">
        <v>624</v>
      </c>
      <c r="B45" s="149">
        <f>217.56+3.05+1+1+1+1+1+3.05+1+27.47+1+1+1+2+10.85+1+1+1+1+3.05+1+1+1+3.05+1+2+1+1+3+6.52</f>
        <v>300.6</v>
      </c>
    </row>
    <row r="46" spans="1:2" ht="12.75">
      <c r="A46" s="145" t="s">
        <v>625</v>
      </c>
      <c r="B46" s="149">
        <f>114.64+8.33+8.33+8.33+8.33</f>
        <v>147.96000000000004</v>
      </c>
    </row>
    <row r="47" spans="1:2" ht="12.75">
      <c r="A47" s="148" t="s">
        <v>626</v>
      </c>
      <c r="B47" s="150">
        <f>SUM(B42:B46)</f>
        <v>4386.71</v>
      </c>
    </row>
    <row r="48" spans="1:2" ht="12.75">
      <c r="A48" s="145" t="s">
        <v>627</v>
      </c>
      <c r="B48" s="149"/>
    </row>
    <row r="49" spans="1:2" ht="12.75">
      <c r="A49" s="146" t="s">
        <v>628</v>
      </c>
      <c r="B49" s="149"/>
    </row>
    <row r="50" spans="1:2" ht="12.75">
      <c r="A50" s="145" t="s">
        <v>629</v>
      </c>
      <c r="B50" s="149"/>
    </row>
    <row r="51" spans="1:2" ht="12.75">
      <c r="A51" s="145" t="s">
        <v>630</v>
      </c>
      <c r="B51" s="149">
        <f>119.7+119.5+106.2+153.76+107.1</f>
        <v>606.26</v>
      </c>
    </row>
    <row r="52" spans="1:2" ht="12.75">
      <c r="A52" s="145" t="s">
        <v>631</v>
      </c>
      <c r="B52" s="149">
        <v>563.03</v>
      </c>
    </row>
    <row r="53" spans="1:2" ht="12.75">
      <c r="A53" s="145" t="s">
        <v>632</v>
      </c>
      <c r="B53" s="149">
        <v>345.8</v>
      </c>
    </row>
    <row r="54" spans="1:2" ht="12.75">
      <c r="A54" s="148" t="s">
        <v>633</v>
      </c>
      <c r="B54" s="150">
        <f>SUM(B50:B53)</f>
        <v>1515.09</v>
      </c>
    </row>
    <row r="55" spans="1:2" ht="12.75">
      <c r="A55" s="145"/>
      <c r="B55" s="149"/>
    </row>
    <row r="56" spans="1:2" ht="12.75">
      <c r="A56" s="146" t="s">
        <v>634</v>
      </c>
      <c r="B56" s="150">
        <f>SUM(B20+B39+B47+B54)</f>
        <v>73332.77</v>
      </c>
    </row>
    <row r="57" spans="1:2" ht="12.75">
      <c r="A57" s="145"/>
      <c r="B57" s="149"/>
    </row>
    <row r="58" spans="1:2" ht="12.75">
      <c r="A58" s="147" t="s">
        <v>635</v>
      </c>
      <c r="B58" s="151">
        <f>SUM(B11-B56)</f>
        <v>-1255.3199999999924</v>
      </c>
    </row>
    <row r="70" spans="1:2" ht="20.25">
      <c r="A70" s="161" t="s">
        <v>636</v>
      </c>
      <c r="B70" s="162"/>
    </row>
    <row r="71" spans="1:2" ht="12.75">
      <c r="A71" s="145"/>
      <c r="B71" s="145"/>
    </row>
    <row r="72" spans="1:2" ht="12.75">
      <c r="A72" s="146" t="s">
        <v>637</v>
      </c>
      <c r="B72" s="149"/>
    </row>
    <row r="73" spans="1:2" ht="12.75">
      <c r="A73" s="145"/>
      <c r="B73" s="149"/>
    </row>
    <row r="74" spans="1:2" ht="12.75">
      <c r="A74" s="145" t="s">
        <v>638</v>
      </c>
      <c r="B74" s="149">
        <v>990.93</v>
      </c>
    </row>
    <row r="75" spans="1:2" ht="12.75">
      <c r="A75" s="145" t="s">
        <v>639</v>
      </c>
      <c r="B75" s="149">
        <v>253.93</v>
      </c>
    </row>
    <row r="76" spans="1:2" ht="12.75">
      <c r="A76" s="145"/>
      <c r="B76" s="149"/>
    </row>
    <row r="77" spans="1:2" ht="12.75">
      <c r="A77" s="146" t="s">
        <v>640</v>
      </c>
      <c r="B77" s="149"/>
    </row>
    <row r="78" spans="1:2" ht="12.75">
      <c r="A78" s="145"/>
      <c r="B78" s="149"/>
    </row>
    <row r="79" spans="1:2" ht="12.75">
      <c r="A79" s="145" t="s">
        <v>641</v>
      </c>
      <c r="B79" s="149">
        <v>-8009.99</v>
      </c>
    </row>
    <row r="80" spans="1:2" ht="12.75">
      <c r="A80" s="145"/>
      <c r="B80" s="149"/>
    </row>
    <row r="81" spans="1:2" ht="12.75">
      <c r="A81" s="145" t="s">
        <v>642</v>
      </c>
      <c r="B81" s="149">
        <v>5068.32</v>
      </c>
    </row>
    <row r="82" spans="1:2" ht="12.75">
      <c r="A82" s="145"/>
      <c r="B82" s="149"/>
    </row>
    <row r="83" spans="1:2" ht="12.75">
      <c r="A83" s="145" t="s">
        <v>643</v>
      </c>
      <c r="B83" s="149">
        <v>-2941.67</v>
      </c>
    </row>
    <row r="84" spans="1:2" ht="12.75">
      <c r="A84" s="145"/>
      <c r="B84" s="149"/>
    </row>
    <row r="85" spans="1:2" ht="12.75">
      <c r="A85" s="146" t="s">
        <v>644</v>
      </c>
      <c r="B85" s="149"/>
    </row>
    <row r="86" spans="1:2" ht="12.75">
      <c r="A86" s="145"/>
      <c r="B86" s="149"/>
    </row>
    <row r="87" spans="1:2" ht="12.75">
      <c r="A87" s="145" t="s">
        <v>645</v>
      </c>
      <c r="B87" s="149"/>
    </row>
    <row r="88" spans="1:2" ht="12.75">
      <c r="A88" s="145" t="s">
        <v>646</v>
      </c>
      <c r="B88" s="149">
        <v>-8009.99</v>
      </c>
    </row>
    <row r="89" spans="1:2" ht="12.75">
      <c r="A89" s="145" t="s">
        <v>647</v>
      </c>
      <c r="B89" s="149">
        <v>-1255.32</v>
      </c>
    </row>
    <row r="90" spans="1:2" ht="12.75">
      <c r="A90" s="146" t="s">
        <v>39</v>
      </c>
      <c r="B90" s="149">
        <v>-9265.31</v>
      </c>
    </row>
    <row r="91" spans="1:2" ht="12.75">
      <c r="A91" s="145"/>
      <c r="B91" s="149"/>
    </row>
    <row r="92" spans="1:2" ht="12.75">
      <c r="A92" s="145" t="s">
        <v>648</v>
      </c>
      <c r="B92" s="149"/>
    </row>
    <row r="93" spans="1:2" ht="12.75">
      <c r="A93" s="145" t="s">
        <v>649</v>
      </c>
      <c r="B93" s="149">
        <v>5068.32</v>
      </c>
    </row>
    <row r="94" spans="1:2" ht="12.75">
      <c r="A94" s="145"/>
      <c r="B94" s="149"/>
    </row>
    <row r="95" spans="1:2" ht="12.75">
      <c r="A95" s="145"/>
      <c r="B95" s="149"/>
    </row>
    <row r="96" spans="1:2" ht="12.75">
      <c r="A96" s="146" t="s">
        <v>650</v>
      </c>
      <c r="B96" s="149">
        <v>-4196.99</v>
      </c>
    </row>
    <row r="98" ht="12.75">
      <c r="A98" t="s">
        <v>656</v>
      </c>
    </row>
    <row r="99" ht="12.75">
      <c r="A99" t="s">
        <v>651</v>
      </c>
    </row>
  </sheetData>
  <sheetProtection/>
  <mergeCells count="3">
    <mergeCell ref="A1:B1"/>
    <mergeCell ref="A2:B2"/>
    <mergeCell ref="A70:B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2022-06-30T15:56:07Z</cp:lastPrinted>
  <dcterms:created xsi:type="dcterms:W3CDTF">2017-01-31T15:50:06Z</dcterms:created>
  <dcterms:modified xsi:type="dcterms:W3CDTF">2022-06-30T16:15:13Z</dcterms:modified>
  <cp:category/>
  <cp:version/>
  <cp:contentType/>
  <cp:contentStatus/>
</cp:coreProperties>
</file>